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" yWindow="240" windowWidth="19410" windowHeight="8160" tabRatio="890" firstSheet="9" activeTab="12"/>
  </bookViews>
  <sheets>
    <sheet name="Diagramm1" sheetId="1" state="hidden" r:id="rId1"/>
    <sheet name="Januar 2014" sheetId="2" r:id="rId2"/>
    <sheet name="Februar 2014" sheetId="3" r:id="rId3"/>
    <sheet name="März 2014" sheetId="4" r:id="rId4"/>
    <sheet name="April 2014" sheetId="5" r:id="rId5"/>
    <sheet name="Mai 2014" sheetId="6" r:id="rId6"/>
    <sheet name="Juni 2014" sheetId="7" r:id="rId7"/>
    <sheet name="Juli 2014" sheetId="8" r:id="rId8"/>
    <sheet name="August 2014" sheetId="9" r:id="rId9"/>
    <sheet name="September 2014" sheetId="10" r:id="rId10"/>
    <sheet name="Oktober 2014" sheetId="11" r:id="rId11"/>
    <sheet name="November 2014" sheetId="12" r:id="rId12"/>
    <sheet name="Dezember 2014" sheetId="13" r:id="rId13"/>
    <sheet name="Tabelle2" sheetId="14" r:id="rId14"/>
  </sheets>
  <definedNames>
    <definedName name="Entwurmung" localSheetId="4">'April 2014'!$I$1</definedName>
    <definedName name="Entwurmung" localSheetId="8">'August 2014'!$I$1</definedName>
    <definedName name="Entwurmung" localSheetId="12">'Dezember 2014'!$I$1</definedName>
    <definedName name="Entwurmung" localSheetId="2">'Februar 2014'!$I$1</definedName>
    <definedName name="Entwurmung" localSheetId="1">'Januar 2014'!$I$1</definedName>
    <definedName name="Entwurmung" localSheetId="7">'Juli 2014'!$I$1</definedName>
    <definedName name="Entwurmung" localSheetId="6">'Juni 2014'!$I$1</definedName>
    <definedName name="Entwurmung" localSheetId="5">'Mai 2014'!$I$1</definedName>
    <definedName name="Entwurmung" localSheetId="3">'März 2014'!$I$1</definedName>
    <definedName name="Entwurmung" localSheetId="11">'November 2014'!$I$1</definedName>
    <definedName name="Entwurmung" localSheetId="10">'Oktober 2014'!$I$1</definedName>
    <definedName name="Entwurmung" localSheetId="9">'September 2014'!$I$1</definedName>
    <definedName name="Entwurmung">#REF!</definedName>
    <definedName name="Futter" localSheetId="4">'April 2014'!$E$1</definedName>
    <definedName name="Futter" localSheetId="8">'August 2014'!$E$1</definedName>
    <definedName name="Futter" localSheetId="12">'Dezember 2014'!$E$1</definedName>
    <definedName name="Futter" localSheetId="2">'Februar 2014'!$E$1</definedName>
    <definedName name="Futter" localSheetId="1">'Januar 2014'!$E$1</definedName>
    <definedName name="Futter" localSheetId="7">'Juli 2014'!$E$1</definedName>
    <definedName name="Futter" localSheetId="6">'Juni 2014'!$E$1</definedName>
    <definedName name="Futter" localSheetId="5">'Mai 2014'!$E$1</definedName>
    <definedName name="Futter" localSheetId="3">'März 2014'!$E$1</definedName>
    <definedName name="Futter" localSheetId="11">'November 2014'!$E$1</definedName>
    <definedName name="Futter" localSheetId="10">'Oktober 2014'!$E$1</definedName>
    <definedName name="Futter" localSheetId="9">'September 2014'!$E$1</definedName>
    <definedName name="Futter">#REF!</definedName>
    <definedName name="Impfung" localSheetId="4">'April 2014'!$G$1</definedName>
    <definedName name="Impfung" localSheetId="8">'August 2014'!$G$1</definedName>
    <definedName name="Impfung" localSheetId="12">'Dezember 2014'!$G$1</definedName>
    <definedName name="Impfung" localSheetId="2">'Februar 2014'!$G$1</definedName>
    <definedName name="Impfung" localSheetId="1">'Januar 2014'!$G$1</definedName>
    <definedName name="Impfung" localSheetId="7">'Juli 2014'!$G$1</definedName>
    <definedName name="Impfung" localSheetId="6">'Juni 2014'!$G$1</definedName>
    <definedName name="Impfung" localSheetId="5">'Mai 2014'!$G$1</definedName>
    <definedName name="Impfung" localSheetId="3">'März 2014'!$G$1</definedName>
    <definedName name="Impfung" localSheetId="11">'November 2014'!$G$1</definedName>
    <definedName name="Impfung" localSheetId="10">'Oktober 2014'!$G$1</definedName>
    <definedName name="Impfung" localSheetId="9">'September 2014'!$G$1</definedName>
    <definedName name="Impfung">#REF!</definedName>
    <definedName name="Kastr.Rüde" localSheetId="4">'April 2014'!#REF!</definedName>
    <definedName name="Kastr.Rüde" localSheetId="8">'August 2014'!#REF!</definedName>
    <definedName name="Kastr.Rüde" localSheetId="12">'Dezember 2014'!#REF!</definedName>
    <definedName name="Kastr.Rüde" localSheetId="2">'Februar 2014'!#REF!</definedName>
    <definedName name="Kastr.Rüde" localSheetId="1">'Januar 2014'!#REF!</definedName>
    <definedName name="Kastr.Rüde" localSheetId="7">'Juli 2014'!#REF!</definedName>
    <definedName name="Kastr.Rüde" localSheetId="6">'Juni 2014'!#REF!</definedName>
    <definedName name="Kastr.Rüde" localSheetId="5">'Mai 2014'!#REF!</definedName>
    <definedName name="Kastr.Rüde" localSheetId="3">'März 2014'!#REF!</definedName>
    <definedName name="Kastr.Rüde" localSheetId="11">'November 2014'!#REF!</definedName>
    <definedName name="Kastr.Rüde" localSheetId="10">'Oktober 2014'!#REF!</definedName>
    <definedName name="Kastr.Rüde" localSheetId="9">'September 2014'!#REF!</definedName>
    <definedName name="Kastr.Rüde">#REF!</definedName>
    <definedName name="KastrHündin" localSheetId="4">'April 2014'!#REF!</definedName>
    <definedName name="KastrHündin" localSheetId="8">'August 2014'!#REF!</definedName>
    <definedName name="KastrHündin" localSheetId="12">'Dezember 2014'!#REF!</definedName>
    <definedName name="KastrHündin" localSheetId="2">'Februar 2014'!#REF!</definedName>
    <definedName name="KastrHündin" localSheetId="1">'Januar 2014'!#REF!</definedName>
    <definedName name="KastrHündin" localSheetId="7">'Juli 2014'!#REF!</definedName>
    <definedName name="KastrHündin" localSheetId="6">'Juni 2014'!#REF!</definedName>
    <definedName name="KastrHündin" localSheetId="5">'Mai 2014'!#REF!</definedName>
    <definedName name="KastrHündin" localSheetId="3">'März 2014'!#REF!</definedName>
    <definedName name="KastrHündin" localSheetId="11">'November 2014'!#REF!</definedName>
    <definedName name="KastrHündin" localSheetId="10">'Oktober 2014'!#REF!</definedName>
    <definedName name="KastrHündin" localSheetId="9">'September 2014'!#REF!</definedName>
    <definedName name="KastrHündin">#REF!</definedName>
    <definedName name="KastrRüde" localSheetId="4">'April 2014'!$M$1</definedName>
    <definedName name="KastrRüde" localSheetId="8">'August 2014'!$M$1</definedName>
    <definedName name="KastrRüde" localSheetId="12">'Dezember 2014'!$M$1</definedName>
    <definedName name="KastrRüde" localSheetId="2">'Februar 2014'!$M$1</definedName>
    <definedName name="KastrRüde" localSheetId="1">'Januar 2014'!$M$1</definedName>
    <definedName name="KastrRüde" localSheetId="7">'Juli 2014'!$M$1</definedName>
    <definedName name="KastrRüde" localSheetId="6">'Juni 2014'!$M$1</definedName>
    <definedName name="KastrRüde" localSheetId="5">'Mai 2014'!$M$1</definedName>
    <definedName name="KastrRüde" localSheetId="3">'März 2014'!$M$1</definedName>
    <definedName name="KastrRüde" localSheetId="11">'November 2014'!$M$1</definedName>
    <definedName name="KastrRüde" localSheetId="10">'Oktober 2014'!$M$1</definedName>
    <definedName name="KastrRüde" localSheetId="9">'September 2014'!$M$1</definedName>
    <definedName name="KastrRüde">#REF!</definedName>
    <definedName name="kr">'Dezember 2014'!$M$1</definedName>
    <definedName name="Parasiten" localSheetId="4">'April 2014'!$K$1</definedName>
    <definedName name="Parasiten" localSheetId="8">'August 2014'!$K$1</definedName>
    <definedName name="Parasiten" localSheetId="12">'Dezember 2014'!$K$1</definedName>
    <definedName name="Parasiten" localSheetId="2">'Februar 2014'!$K$1</definedName>
    <definedName name="Parasiten" localSheetId="1">'Januar 2014'!$K$1</definedName>
    <definedName name="Parasiten" localSheetId="7">'Juli 2014'!$K$1</definedName>
    <definedName name="Parasiten" localSheetId="6">'Juni 2014'!$K$1</definedName>
    <definedName name="Parasiten" localSheetId="5">'Mai 2014'!$K$1</definedName>
    <definedName name="Parasiten" localSheetId="3">'März 2014'!$K$1</definedName>
    <definedName name="Parasiten" localSheetId="11">'November 2014'!$K$1</definedName>
    <definedName name="Parasiten" localSheetId="10">'Oktober 2014'!$K$1</definedName>
    <definedName name="Parasiten" localSheetId="9">'September 2014'!$K$1</definedName>
    <definedName name="Parasiten">#REF!</definedName>
  </definedNames>
  <calcPr fullCalcOnLoad="1"/>
</workbook>
</file>

<file path=xl/sharedStrings.xml><?xml version="1.0" encoding="utf-8"?>
<sst xmlns="http://schemas.openxmlformats.org/spreadsheetml/2006/main" count="1531" uniqueCount="490">
  <si>
    <t xml:space="preserve"> Futter</t>
  </si>
  <si>
    <t xml:space="preserve"> Impfung</t>
  </si>
  <si>
    <t>Entwurmung</t>
  </si>
  <si>
    <t>Parasiten</t>
  </si>
  <si>
    <t>Kastr.Rüde</t>
  </si>
  <si>
    <t>Anz.</t>
  </si>
  <si>
    <t>Sonstiges</t>
  </si>
  <si>
    <t>fr. Verfüg.</t>
  </si>
  <si>
    <t>Summe:</t>
  </si>
  <si>
    <t>Datum:</t>
  </si>
  <si>
    <t>Spender:</t>
  </si>
  <si>
    <t>Z-Art:</t>
  </si>
  <si>
    <t>Gesamt:</t>
  </si>
  <si>
    <t>Summe</t>
  </si>
  <si>
    <t>Ausgaben</t>
  </si>
  <si>
    <t>Ausgaben:</t>
  </si>
  <si>
    <t>Kastration</t>
  </si>
  <si>
    <t>Gesamt einzeln</t>
  </si>
  <si>
    <t>Übertrag</t>
  </si>
  <si>
    <t>Übertrag:</t>
  </si>
  <si>
    <t>Gesamt einzeln:</t>
  </si>
  <si>
    <t>Gesamt einzel</t>
  </si>
  <si>
    <t xml:space="preserve">Übertrag: </t>
  </si>
  <si>
    <t>Gesamt einzel:</t>
  </si>
  <si>
    <t xml:space="preserve"> </t>
  </si>
  <si>
    <t>02.01.</t>
  </si>
  <si>
    <t>Rennings L.</t>
  </si>
  <si>
    <t>VF / Greta</t>
  </si>
  <si>
    <t>Übertrag aus 2013:</t>
  </si>
  <si>
    <t>VF / Gupi &amp; Candy</t>
  </si>
  <si>
    <t>Lorente I.</t>
  </si>
  <si>
    <t>PP</t>
  </si>
  <si>
    <t>Theobald M.</t>
  </si>
  <si>
    <t>GS</t>
  </si>
  <si>
    <t>03.01.</t>
  </si>
  <si>
    <t>Feichtinger G.</t>
  </si>
  <si>
    <t>VF / Bonnie</t>
  </si>
  <si>
    <t>Di Iulio A.</t>
  </si>
  <si>
    <t>VF / Momo &amp; Ania</t>
  </si>
  <si>
    <t>05.01.</t>
  </si>
  <si>
    <t>06.01.</t>
  </si>
  <si>
    <t>Kreuzer A.</t>
  </si>
  <si>
    <t>08.01.</t>
  </si>
  <si>
    <t>Luchetta M.</t>
  </si>
  <si>
    <t>VF / Holly</t>
  </si>
  <si>
    <t>Hölzer K.</t>
  </si>
  <si>
    <t>VF / Ulise, Bella, Oakie, Clyde, Romeo &amp; Julia</t>
  </si>
  <si>
    <t>Schneeberger R.</t>
  </si>
  <si>
    <t>VF / Luna &amp; Marcy</t>
  </si>
  <si>
    <t>Hillinger P.</t>
  </si>
  <si>
    <t>11.01.</t>
  </si>
  <si>
    <t>Weibel M.</t>
  </si>
  <si>
    <t>VF / Jade</t>
  </si>
  <si>
    <t>13.01.</t>
  </si>
  <si>
    <t>Schrittesser R.</t>
  </si>
  <si>
    <t>VF / Gismo</t>
  </si>
  <si>
    <t>Mörtl G.</t>
  </si>
  <si>
    <t>VF / Tara + Kastra</t>
  </si>
  <si>
    <t>Überw. monatl. Aufwandsentschädigung / Eli</t>
  </si>
  <si>
    <t>Überw. monatl. Aufwandsentschädigung / Draxini</t>
  </si>
  <si>
    <t>16.01.</t>
  </si>
  <si>
    <t>Einkauf Leckerlies</t>
  </si>
  <si>
    <t>17.01.</t>
  </si>
  <si>
    <t>Überweisung Benzinkosten Petronela</t>
  </si>
  <si>
    <t>25.01.</t>
  </si>
  <si>
    <t>Überweisung Welpenfutter &amp; Leckerlies</t>
  </si>
  <si>
    <t>Überweisung Ta Re Smilla</t>
  </si>
  <si>
    <t>14.01.</t>
  </si>
  <si>
    <t>Transport Mara</t>
  </si>
  <si>
    <t>Trebbe M.</t>
  </si>
  <si>
    <t>Mara</t>
  </si>
  <si>
    <t>VF / Iron</t>
  </si>
  <si>
    <t>27.01.</t>
  </si>
  <si>
    <t>Transport Penny &amp; Dodo</t>
  </si>
  <si>
    <t xml:space="preserve">Wallenda S. </t>
  </si>
  <si>
    <t>Holly</t>
  </si>
  <si>
    <t>28.01.</t>
  </si>
  <si>
    <t>Hofmann S.</t>
  </si>
  <si>
    <t>Penny</t>
  </si>
  <si>
    <t>Gesamt Projekt:</t>
  </si>
  <si>
    <t>Seidlitz M.</t>
  </si>
  <si>
    <t>VF / Gipsy</t>
  </si>
  <si>
    <t>Dodo</t>
  </si>
  <si>
    <t>29.01.</t>
  </si>
  <si>
    <t>Heyer N.</t>
  </si>
  <si>
    <t>30.01.</t>
  </si>
  <si>
    <t>31.01.</t>
  </si>
  <si>
    <t>Eickemeier C.</t>
  </si>
  <si>
    <t>VF / Fred</t>
  </si>
  <si>
    <t>Überweisung Welpenfutter</t>
  </si>
  <si>
    <t>01.02.</t>
  </si>
  <si>
    <t>03.02.</t>
  </si>
  <si>
    <t xml:space="preserve">Überw. monatl. Aufwandsentschädigung + Stroh / Draxini </t>
  </si>
  <si>
    <t>Überweisung monatl. Aufwandsentschädigung / Draxini</t>
  </si>
  <si>
    <t>04.02.</t>
  </si>
  <si>
    <t>VF / Noir</t>
  </si>
  <si>
    <t>Bunk I.</t>
  </si>
  <si>
    <t>VF / Bella, Clyde, Oakie, Romeo, Julia, Ulise</t>
  </si>
  <si>
    <t>06.02.</t>
  </si>
  <si>
    <t>09.02.</t>
  </si>
  <si>
    <t>Lange A.</t>
  </si>
  <si>
    <t>VF / Bobby</t>
  </si>
  <si>
    <t>10.02.</t>
  </si>
  <si>
    <t>VF / Tara</t>
  </si>
  <si>
    <t>Futterbestellung</t>
  </si>
  <si>
    <t>18.02.</t>
  </si>
  <si>
    <t>Ruescher L. &amp; D.</t>
  </si>
  <si>
    <t>VF / Marley</t>
  </si>
  <si>
    <t>Medizinische Versorgung Welpen Romeo &amp; Julia</t>
  </si>
  <si>
    <t>Kastrationen Romeo, Tara &amp; Julia</t>
  </si>
  <si>
    <t>Vandecasteele V.</t>
  </si>
  <si>
    <t>Rocky</t>
  </si>
  <si>
    <t>21.02.</t>
  </si>
  <si>
    <t>Adoption Nala</t>
  </si>
  <si>
    <t>Geladi P.</t>
  </si>
  <si>
    <t>Transport</t>
  </si>
  <si>
    <t>26.02.</t>
  </si>
  <si>
    <t>Wild E.</t>
  </si>
  <si>
    <t>03.03.</t>
  </si>
  <si>
    <t>04.03.</t>
  </si>
  <si>
    <t>Veterinary Services</t>
  </si>
  <si>
    <t>Foster Puppies</t>
  </si>
  <si>
    <t>05.03.</t>
  </si>
  <si>
    <t>06.03.</t>
  </si>
  <si>
    <t>Schuetz I.</t>
  </si>
  <si>
    <t>Wild</t>
  </si>
  <si>
    <t>VF / Noire</t>
  </si>
  <si>
    <t>10.03.</t>
  </si>
  <si>
    <t>16.03.</t>
  </si>
  <si>
    <t>VF / Tarja</t>
  </si>
  <si>
    <t>18.03.</t>
  </si>
  <si>
    <t>VF / Bella, Clyde, Hazel, Cameo, Ulise &amp; Oakie</t>
  </si>
  <si>
    <t>Rüscher D.</t>
  </si>
  <si>
    <t>20.03.</t>
  </si>
  <si>
    <t>26.03.</t>
  </si>
  <si>
    <t>28.03.</t>
  </si>
  <si>
    <t>VF / Iron (für April!)</t>
  </si>
  <si>
    <t>01.04.</t>
  </si>
  <si>
    <t>VF / Luna</t>
  </si>
  <si>
    <t>VF / Marcy</t>
  </si>
  <si>
    <t>VF / Momo, Ania</t>
  </si>
  <si>
    <t>Di Iulia A.</t>
  </si>
  <si>
    <t>02.04.</t>
  </si>
  <si>
    <t>03.04.</t>
  </si>
  <si>
    <t>Fam. Wild</t>
  </si>
  <si>
    <t>VF / Gupi, Candy</t>
  </si>
  <si>
    <t>08.04.</t>
  </si>
  <si>
    <t>09.04.</t>
  </si>
  <si>
    <t>10.04.</t>
  </si>
  <si>
    <t>VF / Oakie, Ulise, Hazel, Cameo, Bella, Clyde</t>
  </si>
  <si>
    <t>Schrittesser, R.</t>
  </si>
  <si>
    <t>TA-Kosten Emma</t>
  </si>
  <si>
    <t xml:space="preserve">Foster Puppies </t>
  </si>
  <si>
    <t xml:space="preserve">Veterinary Services </t>
  </si>
  <si>
    <t>Futter Maravet</t>
  </si>
  <si>
    <t>Futter Nordic Group</t>
  </si>
  <si>
    <t>17.03.</t>
  </si>
  <si>
    <t>12.04.</t>
  </si>
  <si>
    <t>16.04.</t>
  </si>
  <si>
    <t>Ruescher D. &amp; L.</t>
  </si>
  <si>
    <t>14.04.</t>
  </si>
  <si>
    <t>Köfler R.-J.</t>
  </si>
  <si>
    <t>Überweisung Eli: Vet-Services, Treatment, Dog Foster</t>
  </si>
  <si>
    <t>19.04.</t>
  </si>
  <si>
    <t>Simic A.</t>
  </si>
  <si>
    <t>22.04.</t>
  </si>
  <si>
    <t>330 kg TroFu Adult &amp; Puppy</t>
  </si>
  <si>
    <t>Schütz S.</t>
  </si>
  <si>
    <t>VF / Elvis</t>
  </si>
  <si>
    <t>Cameo</t>
  </si>
  <si>
    <t>25.04.</t>
  </si>
  <si>
    <t>Dr. Lehmann S.</t>
  </si>
  <si>
    <t>Clara</t>
  </si>
  <si>
    <t>Artess T.</t>
  </si>
  <si>
    <t>Surgery Stubbs &amp; treatment</t>
  </si>
  <si>
    <t>23.04.</t>
  </si>
  <si>
    <t>Sanders C.</t>
  </si>
  <si>
    <t>29.04.</t>
  </si>
  <si>
    <t>Wenglorz W.</t>
  </si>
  <si>
    <t>30.04.</t>
  </si>
  <si>
    <t>VF / Marcy &amp; Luna</t>
  </si>
  <si>
    <t>Busch A.</t>
  </si>
  <si>
    <t>BP</t>
  </si>
  <si>
    <t>01.05.</t>
  </si>
  <si>
    <t>VF / Camillo</t>
  </si>
  <si>
    <t>03.05.</t>
  </si>
  <si>
    <t>Kastra Gupi &amp; Candy</t>
  </si>
  <si>
    <t>05.05.</t>
  </si>
  <si>
    <t>06.05.</t>
  </si>
  <si>
    <t>07.05.</t>
  </si>
  <si>
    <t>Kurrle A.-K.</t>
  </si>
  <si>
    <t>Lisa</t>
  </si>
  <si>
    <t>Überweisung Eli: Kastrationen</t>
  </si>
  <si>
    <t>VF / Ulise, Oakie, Clyde, Bella, Lenny &amp; Hatchi</t>
  </si>
  <si>
    <t>08.05.</t>
  </si>
  <si>
    <t>Deblon N.</t>
  </si>
  <si>
    <t>Rocco</t>
  </si>
  <si>
    <t>09.05.</t>
  </si>
  <si>
    <t>Kummer U.</t>
  </si>
  <si>
    <t>TA</t>
  </si>
  <si>
    <t>Knezevic A.</t>
  </si>
  <si>
    <t>VF / Stella</t>
  </si>
  <si>
    <t>11.05.</t>
  </si>
  <si>
    <t>Anonym</t>
  </si>
  <si>
    <t>12.05.</t>
  </si>
  <si>
    <t>Herold J.</t>
  </si>
  <si>
    <t>13.05.</t>
  </si>
  <si>
    <t>Caspar A.</t>
  </si>
  <si>
    <t>VF / Odin</t>
  </si>
  <si>
    <t>14.05.</t>
  </si>
  <si>
    <t>15.05.</t>
  </si>
  <si>
    <t>VF / Noire &amp; Cooper</t>
  </si>
  <si>
    <t>Futter</t>
  </si>
  <si>
    <t>16.05.</t>
  </si>
  <si>
    <t>20.05.</t>
  </si>
  <si>
    <t>Strohhäcker W.</t>
  </si>
  <si>
    <t>21.05.</t>
  </si>
  <si>
    <t>28.05.</t>
  </si>
  <si>
    <t>Futter f Lou-Lou</t>
  </si>
  <si>
    <t>29.05.</t>
  </si>
  <si>
    <t>VF / Snoopy</t>
  </si>
  <si>
    <t>02.06.</t>
  </si>
  <si>
    <t>03.06.</t>
  </si>
  <si>
    <t>06.06.</t>
  </si>
  <si>
    <t>07.06.</t>
  </si>
  <si>
    <t>10.06.</t>
  </si>
  <si>
    <t>VF / Layla</t>
  </si>
  <si>
    <t>11.06.</t>
  </si>
  <si>
    <t>VF / Ulise, Oakie, Clyde, Bella, Hatchi &amp; Lenny</t>
  </si>
  <si>
    <t>13.06.</t>
  </si>
  <si>
    <t>Casper A.</t>
  </si>
  <si>
    <t>DG</t>
  </si>
  <si>
    <t>17.06.</t>
  </si>
  <si>
    <t>Überweisung Eli: Neutering, Dog Foster, Vet-Services</t>
  </si>
  <si>
    <t>Snoopy</t>
  </si>
  <si>
    <t>Schubert J.</t>
  </si>
  <si>
    <t>18.06.</t>
  </si>
  <si>
    <t>Krusen R.</t>
  </si>
  <si>
    <t>Jay-Jay</t>
  </si>
  <si>
    <t>Cooper</t>
  </si>
  <si>
    <t>14.06.</t>
  </si>
  <si>
    <t>19.06.</t>
  </si>
  <si>
    <t>Buchmann M.</t>
  </si>
  <si>
    <t>Hatchi</t>
  </si>
  <si>
    <t>25.06.</t>
  </si>
  <si>
    <t>VF / Balou</t>
  </si>
  <si>
    <t>30.06.</t>
  </si>
  <si>
    <t>01.07.</t>
  </si>
  <si>
    <t>24.06.</t>
  </si>
  <si>
    <t>Vaccines &amp; Passport Yolo</t>
  </si>
  <si>
    <t>02.07.</t>
  </si>
  <si>
    <t>Trockenfutter</t>
  </si>
  <si>
    <t>Nassfutter</t>
  </si>
  <si>
    <t>03.07.</t>
  </si>
  <si>
    <t>04.07.</t>
  </si>
  <si>
    <t>Schneeberger</t>
  </si>
  <si>
    <t>06.07.</t>
  </si>
  <si>
    <t>VF / Candy</t>
  </si>
  <si>
    <t>Impfung, Chip, Pass f. Coco</t>
  </si>
  <si>
    <t>07.07.</t>
  </si>
  <si>
    <t>Lutz A.</t>
  </si>
  <si>
    <t>Layla</t>
  </si>
  <si>
    <t>TA-Re Gupi</t>
  </si>
  <si>
    <t>08.07.</t>
  </si>
  <si>
    <t>Pluta M.</t>
  </si>
  <si>
    <t>11.07.</t>
  </si>
  <si>
    <t>Holzer K.</t>
  </si>
  <si>
    <t>VF / Ulise, Oakie, Clyde, Bella &amp; Lenny</t>
  </si>
  <si>
    <t>15.07.</t>
  </si>
  <si>
    <t>16.07.</t>
  </si>
  <si>
    <t>Ruescher D.</t>
  </si>
  <si>
    <t>Castration, Passport, Chip &amp; Haircut for Amic</t>
  </si>
  <si>
    <t>18.07.</t>
  </si>
  <si>
    <t>Moertl G.</t>
  </si>
  <si>
    <t>VF / Leni</t>
  </si>
  <si>
    <t>23.07.</t>
  </si>
  <si>
    <t>Welpen</t>
  </si>
  <si>
    <t>Scholz C.</t>
  </si>
  <si>
    <t>24.07.</t>
  </si>
  <si>
    <t>26.07.</t>
  </si>
  <si>
    <t>30.07.</t>
  </si>
  <si>
    <t>Wolter M.</t>
  </si>
  <si>
    <t>TA Amic</t>
  </si>
  <si>
    <t>31.07.</t>
  </si>
  <si>
    <t>01.08.</t>
  </si>
  <si>
    <t>Aubry S.</t>
  </si>
  <si>
    <t>Impfungen d. 7 Welpen</t>
  </si>
  <si>
    <t>04.08.</t>
  </si>
  <si>
    <t>Momo &amp; Ania</t>
  </si>
  <si>
    <t>06.08.</t>
  </si>
  <si>
    <t>Impfung 7 Welpen</t>
  </si>
  <si>
    <t>08.08.</t>
  </si>
  <si>
    <t>11.08.</t>
  </si>
  <si>
    <t>Vet-Services</t>
  </si>
  <si>
    <t>12.08.</t>
  </si>
  <si>
    <t>13.08.</t>
  </si>
  <si>
    <t>15.08.</t>
  </si>
  <si>
    <t xml:space="preserve">VF / Ulise, Oakie, Clyde, Bella &amp; Bonny </t>
  </si>
  <si>
    <t>18.08.</t>
  </si>
  <si>
    <t>19.08.</t>
  </si>
  <si>
    <t>VF / Tamy</t>
  </si>
  <si>
    <t>20.08.</t>
  </si>
  <si>
    <t>21.08.</t>
  </si>
  <si>
    <t>22.08.</t>
  </si>
  <si>
    <t>23.08.</t>
  </si>
  <si>
    <t>25.08.</t>
  </si>
  <si>
    <t>26.08.</t>
  </si>
  <si>
    <t>VF / Suri</t>
  </si>
  <si>
    <t>28.08.</t>
  </si>
  <si>
    <t>29.08.</t>
  </si>
  <si>
    <t>Sebjanic R.</t>
  </si>
  <si>
    <t>01.09.</t>
  </si>
  <si>
    <t xml:space="preserve">28.08. </t>
  </si>
  <si>
    <t>02.09.</t>
  </si>
  <si>
    <t>Hundehütten</t>
  </si>
  <si>
    <t>Iulio A.</t>
  </si>
  <si>
    <t>Cubukcuoglu S.</t>
  </si>
  <si>
    <t>VF / Cisco</t>
  </si>
  <si>
    <t>Blaska A.</t>
  </si>
  <si>
    <t>VF / Mira</t>
  </si>
  <si>
    <t>04.09.</t>
  </si>
  <si>
    <t>Überw. Eli</t>
  </si>
  <si>
    <t>Überw. Eli, Vet-Services, Foster</t>
  </si>
  <si>
    <t>Schöpf S.</t>
  </si>
  <si>
    <t>Reinhard I.</t>
  </si>
  <si>
    <t>Karaali E.</t>
  </si>
  <si>
    <t>05.09.</t>
  </si>
  <si>
    <t>Fleischhauer G.</t>
  </si>
  <si>
    <t>Überweisung monatl. Aufwandsentschädigung / Juli &amp; August</t>
  </si>
  <si>
    <t>Überweisung monatl. Aufwandsentschädigung / Draxini September</t>
  </si>
  <si>
    <t>07.09.</t>
  </si>
  <si>
    <t>Henle P.</t>
  </si>
  <si>
    <t>Sester B.</t>
  </si>
  <si>
    <t>GUPI</t>
  </si>
  <si>
    <t>08.09.</t>
  </si>
  <si>
    <t>Huke N.</t>
  </si>
  <si>
    <t>VF / Blaze</t>
  </si>
  <si>
    <t>Keil C.</t>
  </si>
  <si>
    <t>VF / Geta</t>
  </si>
  <si>
    <t>09.09.</t>
  </si>
  <si>
    <t>Weber D.</t>
  </si>
  <si>
    <t>Wilhelm F.</t>
  </si>
  <si>
    <t>Küpper S.</t>
  </si>
  <si>
    <t>10.09.</t>
  </si>
  <si>
    <t>Schock Y.</t>
  </si>
  <si>
    <t>Breilmann J.</t>
  </si>
  <si>
    <t>Sulzmann M.</t>
  </si>
  <si>
    <t>11.09.</t>
  </si>
  <si>
    <t>Bischoff S.</t>
  </si>
  <si>
    <t>Rudolf F.</t>
  </si>
  <si>
    <t>12.09.</t>
  </si>
  <si>
    <t>Müller S.</t>
  </si>
  <si>
    <t>14.09.</t>
  </si>
  <si>
    <t>SiNe</t>
  </si>
  <si>
    <t>Failer M.</t>
  </si>
  <si>
    <t>16.09.</t>
  </si>
  <si>
    <t>Ziegler M.</t>
  </si>
  <si>
    <t>Rüscher L. &amp; D.</t>
  </si>
  <si>
    <t>15.09.</t>
  </si>
  <si>
    <t>17.09.</t>
  </si>
  <si>
    <t>18.09.</t>
  </si>
  <si>
    <t>Pinktick</t>
  </si>
  <si>
    <t>Moertl G. &amp; P.</t>
  </si>
  <si>
    <t>VF / Ulise, Oakie, Clyde; Bonnie &amp; Zola</t>
  </si>
  <si>
    <t>22.09.</t>
  </si>
  <si>
    <t>VF / Candy &amp; Nela</t>
  </si>
  <si>
    <t>Werner A.</t>
  </si>
  <si>
    <t>24.09.</t>
  </si>
  <si>
    <t>Überw. Eli,  Puppyfood</t>
  </si>
  <si>
    <t>25.09.</t>
  </si>
  <si>
    <t>26.09.</t>
  </si>
  <si>
    <t>29.09.</t>
  </si>
  <si>
    <t>Überw. Petronela, Dogs Dry Food</t>
  </si>
  <si>
    <t>30.09.</t>
  </si>
  <si>
    <t>Futterbestellung Maravet</t>
  </si>
  <si>
    <t>01.10.</t>
  </si>
  <si>
    <t>02.10.</t>
  </si>
  <si>
    <t>Ausreise Hakito/Jade</t>
  </si>
  <si>
    <t>Überweisung monatl. Aufwandsentschädigung / Oktober</t>
  </si>
  <si>
    <t>04.10.</t>
  </si>
  <si>
    <t>07.10.</t>
  </si>
  <si>
    <t>Cubukcouglu S.</t>
  </si>
  <si>
    <t>VF / Ulise, Oakie, Clyde, Candy, Nela &amp; Zola</t>
  </si>
  <si>
    <t>08.10.</t>
  </si>
  <si>
    <t>Überweisung TA Praxis Roth / Gupi</t>
  </si>
  <si>
    <t>Maas E.</t>
  </si>
  <si>
    <t>VF / Yuki</t>
  </si>
  <si>
    <t>Gehlich K.</t>
  </si>
  <si>
    <t>09.10.</t>
  </si>
  <si>
    <t>10.10.</t>
  </si>
  <si>
    <t>Überweisung Eli, Vet-Servicec &amp; Foster</t>
  </si>
  <si>
    <t>13.10.</t>
  </si>
  <si>
    <t>Wild E. &amp; R.</t>
  </si>
  <si>
    <t>Schoepf S.</t>
  </si>
  <si>
    <t>14.10.</t>
  </si>
  <si>
    <t>Welpenfutter</t>
  </si>
  <si>
    <t>VF / Iron (Sept.+Okt.)</t>
  </si>
  <si>
    <t>16.10.</t>
  </si>
  <si>
    <t>Fischer A.</t>
  </si>
  <si>
    <t>Rauscher D. &amp; L.</t>
  </si>
  <si>
    <t>17.10.</t>
  </si>
  <si>
    <t>Mörtl G. &amp; P.</t>
  </si>
  <si>
    <t>Überw. Eli / Futter</t>
  </si>
  <si>
    <t>19.10.</t>
  </si>
  <si>
    <t>20.10.</t>
  </si>
  <si>
    <t>Treatment für Jade</t>
  </si>
  <si>
    <t>21.10.</t>
  </si>
  <si>
    <t>25.10.</t>
  </si>
  <si>
    <t>Lehmann S.</t>
  </si>
  <si>
    <t>27.10.</t>
  </si>
  <si>
    <t>28.10.</t>
  </si>
  <si>
    <t>Futter &amp; Hundewurst</t>
  </si>
  <si>
    <t>VF / Gipsy (08-12)</t>
  </si>
  <si>
    <t>29.10.</t>
  </si>
  <si>
    <t>04.11.</t>
  </si>
  <si>
    <t>03.11.</t>
  </si>
  <si>
    <t>Überweisung monatl. Aufwandsentschädigung / November</t>
  </si>
  <si>
    <t>05.11.</t>
  </si>
  <si>
    <t>Woronek P.</t>
  </si>
  <si>
    <t>VF / Luca</t>
  </si>
  <si>
    <t>06.11.</t>
  </si>
  <si>
    <t>10.11.</t>
  </si>
  <si>
    <t>Überweisung Eli / Fostering, Neutering and Vet Services</t>
  </si>
  <si>
    <t>Überweisung Petronela / Surgery Fynn</t>
  </si>
  <si>
    <t>12.11.</t>
  </si>
  <si>
    <t>VF / Ulise, Oakie, Clyde, Candy</t>
  </si>
  <si>
    <t>Luca und Welpen</t>
  </si>
  <si>
    <t>13.11.</t>
  </si>
  <si>
    <t>18.11.</t>
  </si>
  <si>
    <t>20.11.</t>
  </si>
  <si>
    <t>24.11.</t>
  </si>
  <si>
    <t>25.11.</t>
  </si>
  <si>
    <t>Physiotherapie Gupi</t>
  </si>
  <si>
    <t>26.11.</t>
  </si>
  <si>
    <t>2. OP / Gupi</t>
  </si>
  <si>
    <t>27.11.</t>
  </si>
  <si>
    <t>28.11.</t>
  </si>
  <si>
    <t>29.11.</t>
  </si>
  <si>
    <t>VF / Fienchen</t>
  </si>
  <si>
    <t>Futter Suri &amp; Zola</t>
  </si>
  <si>
    <t>Medikamente Jade</t>
  </si>
  <si>
    <t>01.12.</t>
  </si>
  <si>
    <t>VF / Marcy, Luna</t>
  </si>
  <si>
    <t>02.12.</t>
  </si>
  <si>
    <t>03.12.</t>
  </si>
  <si>
    <t>Röntgen Balou</t>
  </si>
  <si>
    <t>Überweisung, monatliche Aufwandsentschädigung</t>
  </si>
  <si>
    <t>VF / Linus</t>
  </si>
  <si>
    <t>04.12.</t>
  </si>
  <si>
    <t>Vormfenne H.</t>
  </si>
  <si>
    <t>Ackermann S.</t>
  </si>
  <si>
    <t>08.12.</t>
  </si>
  <si>
    <t>Nahrungsergänzung, Leckerlies</t>
  </si>
  <si>
    <t>09.12.</t>
  </si>
  <si>
    <t>10.12.</t>
  </si>
  <si>
    <t>Pinza M.</t>
  </si>
  <si>
    <t>Gipsy</t>
  </si>
  <si>
    <t>11.12.</t>
  </si>
  <si>
    <t>Dogfood</t>
  </si>
  <si>
    <t>VF / Ulise, Oakie, Clyde, Candy, Loki, Luna</t>
  </si>
  <si>
    <t>12.12.</t>
  </si>
  <si>
    <t>Wild E. u. R.</t>
  </si>
  <si>
    <t>Iron</t>
  </si>
  <si>
    <t>Agnieszka B.</t>
  </si>
  <si>
    <t>VF / Sam</t>
  </si>
  <si>
    <t>15.12.</t>
  </si>
  <si>
    <t>16.12.</t>
  </si>
  <si>
    <t>Tierarzt</t>
  </si>
  <si>
    <t>17.12.</t>
  </si>
  <si>
    <t>23.12.</t>
  </si>
  <si>
    <t>25.12.</t>
  </si>
  <si>
    <t>Vet-Services, Foster</t>
  </si>
  <si>
    <t>FYNN</t>
  </si>
  <si>
    <t>27.12.</t>
  </si>
  <si>
    <t>Nouwens E.</t>
  </si>
  <si>
    <t>Ziese W.</t>
  </si>
  <si>
    <t>Schuetz S.</t>
  </si>
  <si>
    <t>Beyer A.</t>
  </si>
  <si>
    <t>Jansegers T./Crab J.</t>
  </si>
  <si>
    <t>Küper I.</t>
  </si>
  <si>
    <t>Grothe K.</t>
  </si>
  <si>
    <t>29.12.</t>
  </si>
  <si>
    <t>Romano B.</t>
  </si>
  <si>
    <t>Strohhaecker W.</t>
  </si>
  <si>
    <t>30.12.</t>
  </si>
  <si>
    <t>Richter E.</t>
  </si>
  <si>
    <t>Bobke B.</t>
  </si>
  <si>
    <t>31.12.</t>
  </si>
  <si>
    <t>Balke Y.</t>
  </si>
  <si>
    <t>OP Fienchen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</si>
</sst>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"/>
    <numFmt numFmtId="174" formatCode="#,##0.00\ _€"/>
    <numFmt numFmtId="175" formatCode="mmm\ yyyy"/>
    <numFmt numFmtId="176" formatCode="_-* #,##0.00\ [$€-407]_-;\-* #,##0.00\ [$€-407]_-;_-* &quot;-&quot;??\ [$€-407]_-;_-@_-"/>
    <numFmt numFmtId="177" formatCode="[$€-2]\ #,##0;[Red]\-[$€-2]\ #,##0"/>
    <numFmt numFmtId="178" formatCode="#,##0.00\ [$€-1]"/>
    <numFmt numFmtId="179" formatCode="[$-407]dddd\,\ d\.\ mmmm\ yyyy"/>
    <numFmt numFmtId="180" formatCode="d/m;@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8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2" borderId="0" xfId="0" applyFont="1" applyFill="1" applyAlignment="1">
      <alignment/>
    </xf>
    <xf numFmtId="0" fontId="0" fillId="15" borderId="0" xfId="0" applyFill="1" applyAlignment="1">
      <alignment/>
    </xf>
    <xf numFmtId="0" fontId="3" fillId="15" borderId="0" xfId="0" applyFont="1" applyFill="1" applyAlignment="1">
      <alignment/>
    </xf>
    <xf numFmtId="0" fontId="3" fillId="9" borderId="0" xfId="0" applyFont="1" applyFill="1" applyAlignment="1">
      <alignment/>
    </xf>
    <xf numFmtId="0" fontId="0" fillId="9" borderId="0" xfId="0" applyFill="1" applyAlignment="1">
      <alignment/>
    </xf>
    <xf numFmtId="172" fontId="3" fillId="3" borderId="0" xfId="0" applyNumberFormat="1" applyFont="1" applyFill="1" applyAlignment="1">
      <alignment/>
    </xf>
    <xf numFmtId="172" fontId="0" fillId="3" borderId="0" xfId="0" applyNumberFormat="1" applyFill="1" applyAlignment="1">
      <alignment/>
    </xf>
    <xf numFmtId="172" fontId="3" fillId="4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8" borderId="0" xfId="0" applyFont="1" applyFill="1" applyAlignment="1">
      <alignment/>
    </xf>
    <xf numFmtId="172" fontId="3" fillId="2" borderId="0" xfId="0" applyNumberFormat="1" applyFont="1" applyFill="1" applyAlignment="1">
      <alignment/>
    </xf>
    <xf numFmtId="172" fontId="0" fillId="2" borderId="0" xfId="0" applyNumberFormat="1" applyFont="1" applyFill="1" applyAlignment="1">
      <alignment/>
    </xf>
    <xf numFmtId="1" fontId="3" fillId="9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15" borderId="0" xfId="0" applyFont="1" applyFill="1" applyAlignment="1">
      <alignment horizontal="left"/>
    </xf>
    <xf numFmtId="177" fontId="3" fillId="11" borderId="0" xfId="0" applyNumberFormat="1" applyFont="1" applyFill="1" applyAlignment="1">
      <alignment horizontal="center"/>
    </xf>
    <xf numFmtId="0" fontId="3" fillId="11" borderId="0" xfId="0" applyFont="1" applyFill="1" applyAlignment="1">
      <alignment/>
    </xf>
    <xf numFmtId="172" fontId="0" fillId="11" borderId="0" xfId="0" applyNumberFormat="1" applyFill="1" applyAlignment="1">
      <alignment/>
    </xf>
    <xf numFmtId="172" fontId="3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177" fontId="3" fillId="2" borderId="0" xfId="0" applyNumberFormat="1" applyFont="1" applyFill="1" applyAlignment="1">
      <alignment horizontal="center"/>
    </xf>
    <xf numFmtId="0" fontId="3" fillId="9" borderId="0" xfId="0" applyFont="1" applyFill="1" applyAlignment="1">
      <alignment horizontal="left"/>
    </xf>
    <xf numFmtId="177" fontId="3" fillId="3" borderId="0" xfId="0" applyNumberFormat="1" applyFont="1" applyFill="1" applyAlignment="1">
      <alignment horizontal="center"/>
    </xf>
    <xf numFmtId="177" fontId="3" fillId="4" borderId="0" xfId="0" applyNumberFormat="1" applyFont="1" applyFill="1" applyAlignment="1">
      <alignment horizontal="center"/>
    </xf>
    <xf numFmtId="0" fontId="3" fillId="6" borderId="0" xfId="0" applyFont="1" applyFill="1" applyAlignment="1">
      <alignment/>
    </xf>
    <xf numFmtId="177" fontId="3" fillId="6" borderId="0" xfId="0" applyNumberFormat="1" applyFont="1" applyFill="1" applyAlignment="1">
      <alignment horizontal="center"/>
    </xf>
    <xf numFmtId="0" fontId="3" fillId="6" borderId="0" xfId="0" applyNumberFormat="1" applyFont="1" applyFill="1" applyAlignment="1">
      <alignment/>
    </xf>
    <xf numFmtId="172" fontId="0" fillId="6" borderId="0" xfId="0" applyNumberFormat="1" applyFill="1" applyAlignment="1">
      <alignment/>
    </xf>
    <xf numFmtId="172" fontId="3" fillId="6" borderId="0" xfId="0" applyNumberFormat="1" applyFont="1" applyFill="1" applyAlignment="1">
      <alignment/>
    </xf>
    <xf numFmtId="172" fontId="3" fillId="8" borderId="0" xfId="0" applyNumberFormat="1" applyFont="1" applyFill="1" applyAlignment="1">
      <alignment horizontal="left"/>
    </xf>
    <xf numFmtId="172" fontId="3" fillId="8" borderId="0" xfId="0" applyNumberFormat="1" applyFont="1" applyFill="1" applyAlignment="1">
      <alignment/>
    </xf>
    <xf numFmtId="172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0" fillId="14" borderId="0" xfId="0" applyFill="1" applyAlignment="1">
      <alignment/>
    </xf>
    <xf numFmtId="0" fontId="3" fillId="18" borderId="0" xfId="0" applyFont="1" applyFill="1" applyAlignment="1">
      <alignment horizontal="left"/>
    </xf>
    <xf numFmtId="0" fontId="3" fillId="18" borderId="0" xfId="0" applyFont="1" applyFill="1" applyAlignment="1">
      <alignment/>
    </xf>
    <xf numFmtId="0" fontId="0" fillId="18" borderId="0" xfId="0" applyFill="1" applyAlignment="1">
      <alignment/>
    </xf>
    <xf numFmtId="0" fontId="3" fillId="5" borderId="0" xfId="0" applyFont="1" applyFill="1" applyAlignment="1">
      <alignment horizontal="left"/>
    </xf>
    <xf numFmtId="1" fontId="3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Alignment="1">
      <alignment/>
    </xf>
    <xf numFmtId="172" fontId="3" fillId="20" borderId="0" xfId="0" applyNumberFormat="1" applyFont="1" applyFill="1" applyAlignment="1">
      <alignment horizontal="left"/>
    </xf>
    <xf numFmtId="172" fontId="3" fillId="20" borderId="0" xfId="0" applyNumberFormat="1" applyFont="1" applyFill="1" applyAlignment="1">
      <alignment/>
    </xf>
    <xf numFmtId="172" fontId="0" fillId="20" borderId="0" xfId="61" applyNumberFormat="1" applyFont="1" applyFill="1" applyAlignment="1">
      <alignment/>
    </xf>
    <xf numFmtId="172" fontId="0" fillId="2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8" borderId="0" xfId="0" applyFont="1" applyFill="1" applyAlignment="1">
      <alignment/>
    </xf>
    <xf numFmtId="0" fontId="6" fillId="8" borderId="0" xfId="0" applyFont="1" applyFill="1" applyAlignment="1">
      <alignment/>
    </xf>
    <xf numFmtId="172" fontId="0" fillId="20" borderId="0" xfId="61" applyNumberFormat="1" applyFont="1" applyFill="1" applyAlignment="1">
      <alignment/>
    </xf>
    <xf numFmtId="0" fontId="0" fillId="15" borderId="0" xfId="0" applyFont="1" applyFill="1" applyAlignment="1">
      <alignment/>
    </xf>
    <xf numFmtId="44" fontId="3" fillId="0" borderId="0" xfId="47" applyFont="1" applyAlignment="1">
      <alignment horizontal="left"/>
    </xf>
    <xf numFmtId="44" fontId="3" fillId="0" borderId="0" xfId="47" applyFont="1" applyAlignment="1">
      <alignment/>
    </xf>
    <xf numFmtId="44" fontId="3" fillId="15" borderId="0" xfId="47" applyFont="1" applyFill="1" applyAlignment="1">
      <alignment/>
    </xf>
    <xf numFmtId="44" fontId="3" fillId="11" borderId="0" xfId="47" applyFont="1" applyFill="1" applyAlignment="1">
      <alignment/>
    </xf>
    <xf numFmtId="44" fontId="3" fillId="18" borderId="0" xfId="47" applyFont="1" applyFill="1" applyAlignment="1">
      <alignment/>
    </xf>
    <xf numFmtId="44" fontId="3" fillId="4" borderId="0" xfId="47" applyFont="1" applyFill="1" applyAlignment="1">
      <alignment/>
    </xf>
    <xf numFmtId="44" fontId="3" fillId="5" borderId="0" xfId="47" applyFont="1" applyFill="1" applyAlignment="1">
      <alignment/>
    </xf>
    <xf numFmtId="44" fontId="3" fillId="2" borderId="0" xfId="47" applyFont="1" applyFill="1" applyAlignment="1">
      <alignment/>
    </xf>
    <xf numFmtId="44" fontId="3" fillId="9" borderId="0" xfId="47" applyFont="1" applyFill="1" applyAlignment="1">
      <alignment/>
    </xf>
    <xf numFmtId="44" fontId="3" fillId="3" borderId="0" xfId="47" applyFont="1" applyFill="1" applyAlignment="1">
      <alignment/>
    </xf>
    <xf numFmtId="44" fontId="3" fillId="14" borderId="0" xfId="47" applyFont="1" applyFill="1" applyAlignment="1">
      <alignment/>
    </xf>
    <xf numFmtId="44" fontId="3" fillId="6" borderId="0" xfId="47" applyFont="1" applyFill="1" applyAlignment="1">
      <alignment/>
    </xf>
    <xf numFmtId="44" fontId="3" fillId="20" borderId="0" xfId="47" applyFont="1" applyFill="1" applyAlignment="1">
      <alignment/>
    </xf>
    <xf numFmtId="44" fontId="3" fillId="8" borderId="0" xfId="47" applyFont="1" applyFill="1" applyAlignment="1">
      <alignment/>
    </xf>
    <xf numFmtId="44" fontId="0" fillId="0" borderId="0" xfId="47" applyFont="1" applyAlignment="1">
      <alignment horizontal="left"/>
    </xf>
    <xf numFmtId="44" fontId="0" fillId="0" borderId="0" xfId="47" applyFont="1" applyAlignment="1">
      <alignment/>
    </xf>
    <xf numFmtId="44" fontId="0" fillId="15" borderId="0" xfId="47" applyFont="1" applyFill="1" applyAlignment="1">
      <alignment/>
    </xf>
    <xf numFmtId="44" fontId="0" fillId="8" borderId="0" xfId="47" applyFont="1" applyFill="1" applyAlignment="1">
      <alignment/>
    </xf>
    <xf numFmtId="178" fontId="3" fillId="18" borderId="0" xfId="47" applyNumberFormat="1" applyFont="1" applyFill="1" applyAlignment="1">
      <alignment/>
    </xf>
    <xf numFmtId="178" fontId="3" fillId="4" borderId="0" xfId="47" applyNumberFormat="1" applyFont="1" applyFill="1" applyAlignment="1">
      <alignment/>
    </xf>
    <xf numFmtId="178" fontId="3" fillId="5" borderId="0" xfId="47" applyNumberFormat="1" applyFont="1" applyFill="1" applyAlignment="1">
      <alignment/>
    </xf>
    <xf numFmtId="178" fontId="3" fillId="2" borderId="0" xfId="47" applyNumberFormat="1" applyFont="1" applyFill="1" applyAlignment="1">
      <alignment/>
    </xf>
    <xf numFmtId="178" fontId="3" fillId="9" borderId="0" xfId="47" applyNumberFormat="1" applyFont="1" applyFill="1" applyAlignment="1">
      <alignment/>
    </xf>
    <xf numFmtId="178" fontId="3" fillId="3" borderId="0" xfId="47" applyNumberFormat="1" applyFont="1" applyFill="1" applyAlignment="1">
      <alignment/>
    </xf>
    <xf numFmtId="178" fontId="3" fillId="14" borderId="0" xfId="47" applyNumberFormat="1" applyFont="1" applyFill="1" applyAlignment="1">
      <alignment/>
    </xf>
    <xf numFmtId="178" fontId="3" fillId="6" borderId="0" xfId="47" applyNumberFormat="1" applyFont="1" applyFill="1" applyAlignment="1">
      <alignment/>
    </xf>
    <xf numFmtId="178" fontId="3" fillId="20" borderId="0" xfId="47" applyNumberFormat="1" applyFont="1" applyFill="1" applyAlignment="1">
      <alignment/>
    </xf>
    <xf numFmtId="178" fontId="3" fillId="8" borderId="0" xfId="47" applyNumberFormat="1" applyFont="1" applyFill="1" applyAlignment="1">
      <alignment/>
    </xf>
    <xf numFmtId="178" fontId="0" fillId="8" borderId="0" xfId="0" applyNumberFormat="1" applyFill="1" applyAlignment="1">
      <alignment/>
    </xf>
    <xf numFmtId="178" fontId="0" fillId="11" borderId="0" xfId="0" applyNumberFormat="1" applyFill="1" applyAlignment="1">
      <alignment/>
    </xf>
    <xf numFmtId="178" fontId="0" fillId="18" borderId="0" xfId="0" applyNumberFormat="1" applyFill="1" applyAlignment="1">
      <alignment/>
    </xf>
    <xf numFmtId="178" fontId="0" fillId="4" borderId="0" xfId="0" applyNumberFormat="1" applyFill="1" applyAlignment="1">
      <alignment/>
    </xf>
    <xf numFmtId="178" fontId="0" fillId="5" borderId="0" xfId="0" applyNumberFormat="1" applyFont="1" applyFill="1" applyAlignment="1">
      <alignment/>
    </xf>
    <xf numFmtId="178" fontId="0" fillId="2" borderId="0" xfId="0" applyNumberFormat="1" applyFont="1" applyFill="1" applyAlignment="1">
      <alignment/>
    </xf>
    <xf numFmtId="178" fontId="0" fillId="9" borderId="0" xfId="0" applyNumberFormat="1" applyFill="1" applyAlignment="1">
      <alignment/>
    </xf>
    <xf numFmtId="178" fontId="0" fillId="3" borderId="0" xfId="0" applyNumberFormat="1" applyFill="1" applyAlignment="1">
      <alignment/>
    </xf>
    <xf numFmtId="178" fontId="0" fillId="14" borderId="0" xfId="0" applyNumberFormat="1" applyFill="1" applyAlignment="1">
      <alignment/>
    </xf>
    <xf numFmtId="178" fontId="0" fillId="6" borderId="0" xfId="0" applyNumberFormat="1" applyFill="1" applyAlignment="1">
      <alignment/>
    </xf>
    <xf numFmtId="178" fontId="0" fillId="20" borderId="0" xfId="0" applyNumberFormat="1" applyFill="1" applyAlignment="1">
      <alignment/>
    </xf>
    <xf numFmtId="178" fontId="3" fillId="11" borderId="0" xfId="0" applyNumberFormat="1" applyFont="1" applyFill="1" applyAlignment="1">
      <alignment/>
    </xf>
    <xf numFmtId="172" fontId="0" fillId="8" borderId="0" xfId="0" applyNumberFormat="1" applyFont="1" applyFill="1" applyAlignment="1">
      <alignment/>
    </xf>
    <xf numFmtId="44" fontId="7" fillId="24" borderId="0" xfId="47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8" fontId="3" fillId="11" borderId="0" xfId="47" applyNumberFormat="1" applyFont="1" applyFill="1" applyAlignment="1">
      <alignment/>
    </xf>
    <xf numFmtId="176" fontId="0" fillId="11" borderId="0" xfId="0" applyNumberFormat="1" applyFill="1" applyAlignment="1">
      <alignment/>
    </xf>
    <xf numFmtId="176" fontId="0" fillId="6" borderId="0" xfId="0" applyNumberFormat="1" applyFill="1" applyAlignment="1">
      <alignment/>
    </xf>
    <xf numFmtId="176" fontId="0" fillId="3" borderId="0" xfId="0" applyNumberFormat="1" applyFill="1" applyAlignment="1">
      <alignment/>
    </xf>
    <xf numFmtId="176" fontId="0" fillId="2" borderId="0" xfId="0" applyNumberFormat="1" applyFont="1" applyFill="1" applyAlignment="1">
      <alignment/>
    </xf>
    <xf numFmtId="176" fontId="0" fillId="4" borderId="0" xfId="0" applyNumberFormat="1" applyFill="1" applyAlignment="1">
      <alignment/>
    </xf>
    <xf numFmtId="44" fontId="0" fillId="6" borderId="0" xfId="47" applyFont="1" applyFill="1" applyAlignment="1">
      <alignment/>
    </xf>
    <xf numFmtId="44" fontId="0" fillId="11" borderId="0" xfId="47" applyFont="1" applyFill="1" applyAlignment="1">
      <alignment/>
    </xf>
    <xf numFmtId="44" fontId="0" fillId="4" borderId="0" xfId="47" applyFont="1" applyFill="1" applyAlignment="1">
      <alignment/>
    </xf>
    <xf numFmtId="44" fontId="0" fillId="2" borderId="0" xfId="47" applyFont="1" applyFill="1" applyAlignment="1">
      <alignment/>
    </xf>
    <xf numFmtId="44" fontId="0" fillId="3" borderId="0" xfId="47" applyFont="1" applyFill="1" applyAlignment="1">
      <alignment/>
    </xf>
    <xf numFmtId="172" fontId="3" fillId="8" borderId="0" xfId="47" applyNumberFormat="1" applyFont="1" applyFill="1" applyAlignment="1">
      <alignment/>
    </xf>
    <xf numFmtId="44" fontId="0" fillId="18" borderId="0" xfId="47" applyFont="1" applyFill="1" applyAlignment="1">
      <alignment/>
    </xf>
    <xf numFmtId="44" fontId="0" fillId="5" borderId="0" xfId="47" applyFont="1" applyFill="1" applyAlignment="1">
      <alignment/>
    </xf>
    <xf numFmtId="44" fontId="0" fillId="9" borderId="0" xfId="47" applyFont="1" applyFill="1" applyAlignment="1">
      <alignment/>
    </xf>
    <xf numFmtId="44" fontId="0" fillId="14" borderId="0" xfId="47" applyFont="1" applyFill="1" applyAlignment="1">
      <alignment/>
    </xf>
    <xf numFmtId="44" fontId="0" fillId="20" borderId="0" xfId="47" applyFont="1" applyFill="1" applyAlignment="1">
      <alignment/>
    </xf>
    <xf numFmtId="172" fontId="3" fillId="6" borderId="0" xfId="47" applyNumberFormat="1" applyFont="1" applyFill="1" applyAlignment="1">
      <alignment/>
    </xf>
    <xf numFmtId="172" fontId="3" fillId="4" borderId="0" xfId="47" applyNumberFormat="1" applyFont="1" applyFill="1" applyAlignment="1">
      <alignment/>
    </xf>
    <xf numFmtId="44" fontId="0" fillId="0" borderId="0" xfId="47" applyFont="1" applyFill="1" applyAlignment="1">
      <alignment horizontal="left"/>
    </xf>
    <xf numFmtId="172" fontId="0" fillId="3" borderId="0" xfId="47" applyNumberFormat="1" applyFont="1" applyFill="1" applyAlignment="1">
      <alignment/>
    </xf>
    <xf numFmtId="172" fontId="0" fillId="2" borderId="0" xfId="47" applyNumberFormat="1" applyFont="1" applyFill="1" applyAlignment="1">
      <alignment/>
    </xf>
    <xf numFmtId="172" fontId="0" fillId="4" borderId="0" xfId="47" applyNumberFormat="1" applyFont="1" applyFill="1" applyAlignment="1">
      <alignment/>
    </xf>
    <xf numFmtId="172" fontId="0" fillId="11" borderId="0" xfId="47" applyNumberFormat="1" applyFont="1" applyFill="1" applyAlignment="1">
      <alignment/>
    </xf>
    <xf numFmtId="172" fontId="3" fillId="11" borderId="0" xfId="47" applyNumberFormat="1" applyFont="1" applyFill="1" applyAlignment="1">
      <alignment/>
    </xf>
    <xf numFmtId="172" fontId="0" fillId="6" borderId="0" xfId="47" applyNumberFormat="1" applyFont="1" applyFill="1" applyAlignment="1">
      <alignment/>
    </xf>
    <xf numFmtId="44" fontId="0" fillId="8" borderId="0" xfId="47" applyFont="1" applyFill="1" applyAlignment="1">
      <alignment/>
    </xf>
    <xf numFmtId="0" fontId="8" fillId="8" borderId="0" xfId="0" applyFont="1" applyFill="1" applyAlignment="1">
      <alignment/>
    </xf>
    <xf numFmtId="16" fontId="0" fillId="0" borderId="0" xfId="0" applyNumberFormat="1" applyAlignment="1">
      <alignment horizontal="left"/>
    </xf>
    <xf numFmtId="177" fontId="3" fillId="24" borderId="0" xfId="0" applyNumberFormat="1" applyFont="1" applyFill="1" applyAlignment="1">
      <alignment horizontal="center"/>
    </xf>
    <xf numFmtId="172" fontId="0" fillId="24" borderId="0" xfId="0" applyNumberFormat="1" applyFill="1" applyAlignment="1">
      <alignment/>
    </xf>
    <xf numFmtId="0" fontId="3" fillId="24" borderId="0" xfId="0" applyNumberFormat="1" applyFont="1" applyFill="1" applyAlignment="1">
      <alignment/>
    </xf>
    <xf numFmtId="172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11" borderId="0" xfId="0" applyFont="1" applyFill="1" applyAlignment="1">
      <alignment horizontal="center"/>
    </xf>
    <xf numFmtId="0" fontId="3" fillId="6" borderId="0" xfId="0" applyNumberFormat="1" applyFont="1" applyFill="1" applyAlignment="1">
      <alignment horizontal="center"/>
    </xf>
    <xf numFmtId="0" fontId="0" fillId="19" borderId="0" xfId="0" applyFill="1" applyAlignment="1">
      <alignment/>
    </xf>
    <xf numFmtId="44" fontId="0" fillId="8" borderId="0" xfId="47" applyFont="1" applyFill="1" applyAlignment="1">
      <alignment horizontal="left"/>
    </xf>
    <xf numFmtId="172" fontId="0" fillId="16" borderId="0" xfId="0" applyNumberFormat="1" applyFill="1" applyAlignment="1">
      <alignment/>
    </xf>
    <xf numFmtId="0" fontId="0" fillId="25" borderId="0" xfId="0" applyFill="1" applyAlignment="1">
      <alignment/>
    </xf>
    <xf numFmtId="0" fontId="0" fillId="7" borderId="0" xfId="0" applyFont="1" applyFill="1" applyAlignment="1">
      <alignment/>
    </xf>
    <xf numFmtId="176" fontId="3" fillId="11" borderId="0" xfId="0" applyNumberFormat="1" applyFont="1" applyFill="1" applyAlignment="1">
      <alignment/>
    </xf>
    <xf numFmtId="176" fontId="0" fillId="11" borderId="0" xfId="47" applyNumberFormat="1" applyFont="1" applyFill="1" applyAlignment="1">
      <alignment/>
    </xf>
    <xf numFmtId="176" fontId="0" fillId="11" borderId="0" xfId="0" applyNumberFormat="1" applyFont="1" applyFill="1" applyAlignment="1">
      <alignment/>
    </xf>
    <xf numFmtId="44" fontId="3" fillId="6" borderId="0" xfId="47" applyFont="1" applyFill="1" applyAlignment="1">
      <alignment horizontal="center"/>
    </xf>
    <xf numFmtId="176" fontId="3" fillId="11" borderId="0" xfId="0" applyNumberFormat="1" applyFont="1" applyFill="1" applyAlignment="1">
      <alignment horizontal="center"/>
    </xf>
    <xf numFmtId="44" fontId="3" fillId="11" borderId="0" xfId="0" applyNumberFormat="1" applyFont="1" applyFill="1" applyAlignment="1">
      <alignment/>
    </xf>
    <xf numFmtId="172" fontId="0" fillId="20" borderId="0" xfId="0" applyNumberFormat="1" applyFont="1" applyFill="1" applyAlignment="1">
      <alignment/>
    </xf>
    <xf numFmtId="172" fontId="0" fillId="8" borderId="0" xfId="0" applyNumberFormat="1" applyFill="1" applyAlignment="1">
      <alignment/>
    </xf>
    <xf numFmtId="172" fontId="0" fillId="8" borderId="0" xfId="0" applyNumberFormat="1" applyFont="1" applyFill="1" applyAlignment="1">
      <alignment/>
    </xf>
    <xf numFmtId="44" fontId="0" fillId="11" borderId="0" xfId="0" applyNumberFormat="1" applyFill="1" applyAlignment="1">
      <alignment/>
    </xf>
    <xf numFmtId="0" fontId="0" fillId="11" borderId="0" xfId="0" applyFill="1" applyAlignment="1">
      <alignment horizontal="center"/>
    </xf>
    <xf numFmtId="44" fontId="0" fillId="20" borderId="0" xfId="47" applyFont="1" applyFill="1" applyAlignment="1">
      <alignment/>
    </xf>
    <xf numFmtId="172" fontId="0" fillId="26" borderId="0" xfId="0" applyNumberFormat="1" applyFill="1" applyAlignment="1">
      <alignment/>
    </xf>
    <xf numFmtId="0" fontId="6" fillId="26" borderId="0" xfId="0" applyFont="1" applyFill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Euro 2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ährung 2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325"/>
          <c:w val="0.896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'Januar 2014'!$N$48:$O$48</c:f>
              <c:numCache>
                <c:ptCount val="2"/>
                <c:pt idx="1">
                  <c:v>912.6200000000001</c:v>
                </c:pt>
              </c:numCache>
            </c:numRef>
          </c:val>
        </c:ser>
        <c:axId val="11945676"/>
        <c:axId val="40402221"/>
      </c:barChart>
      <c:catAx>
        <c:axId val="1194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02221"/>
        <c:crosses val="autoZero"/>
        <c:auto val="1"/>
        <c:lblOffset val="100"/>
        <c:tickLblSkip val="1"/>
        <c:noMultiLvlLbl val="0"/>
      </c:catAx>
      <c:valAx>
        <c:axId val="40402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79"/>
          <c:w val="0.107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43575"/>
    <xdr:graphicFrame>
      <xdr:nvGraphicFramePr>
        <xdr:cNvPr id="1" name="Chart 1"/>
        <xdr:cNvGraphicFramePr/>
      </xdr:nvGraphicFramePr>
      <xdr:xfrm>
        <a:off x="0" y="0"/>
        <a:ext cx="87630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3">
      <selection activeCell="D16" sqref="D16"/>
    </sheetView>
  </sheetViews>
  <sheetFormatPr defaultColWidth="11.421875" defaultRowHeight="12.75"/>
  <cols>
    <col min="1" max="1" width="7.140625" style="3" customWidth="1"/>
    <col min="2" max="2" width="20.421875" style="0" customWidth="1"/>
    <col min="3" max="3" width="6.140625" style="0" customWidth="1"/>
    <col min="4" max="4" width="5.00390625" style="10" bestFit="1" customWidth="1"/>
    <col min="5" max="5" width="11.28125" style="3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140625" style="43" customWidth="1"/>
    <col min="16" max="16" width="19.42187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2:15" ht="12.75">
      <c r="B2" t="s">
        <v>28</v>
      </c>
      <c r="E2" s="95">
        <v>549.65</v>
      </c>
      <c r="F2" s="96"/>
      <c r="G2" s="97">
        <v>85.79</v>
      </c>
      <c r="H2" s="98"/>
      <c r="I2" s="99">
        <v>20</v>
      </c>
      <c r="J2" s="100"/>
      <c r="K2" s="101"/>
      <c r="L2" s="102"/>
      <c r="M2" s="103"/>
      <c r="N2" s="104">
        <v>1081.64</v>
      </c>
      <c r="O2" s="94">
        <v>599.13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16</v>
      </c>
      <c r="N3" s="56" t="s">
        <v>7</v>
      </c>
      <c r="O3" s="42" t="s">
        <v>6</v>
      </c>
      <c r="P3" s="6"/>
    </row>
    <row r="4" spans="1:16" s="1" customFormat="1" ht="13.5" customHeight="1">
      <c r="A4" s="24"/>
      <c r="B4" s="25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6" ht="12.75">
      <c r="A5" s="24" t="s">
        <v>25</v>
      </c>
      <c r="B5" t="s">
        <v>26</v>
      </c>
      <c r="C5" t="s">
        <v>31</v>
      </c>
      <c r="E5" s="29">
        <f aca="true" t="shared" si="0" ref="E5:E28">D5*Futter</f>
        <v>0</v>
      </c>
      <c r="G5" s="17">
        <f aca="true" t="shared" si="1" ref="G5:G28">F5*Impfung</f>
        <v>0</v>
      </c>
      <c r="I5" s="21">
        <f aca="true" t="shared" si="2" ref="I5:I28">H5*Entwurmung</f>
        <v>0</v>
      </c>
      <c r="K5" s="15">
        <f aca="true" t="shared" si="3" ref="K5:K28">J5*Parasiten</f>
        <v>0</v>
      </c>
      <c r="M5" s="39">
        <f aca="true" t="shared" si="4" ref="M5:M28">L5*KastrRüde</f>
        <v>0</v>
      </c>
      <c r="N5" s="64">
        <v>0</v>
      </c>
      <c r="O5" s="43">
        <v>19.27</v>
      </c>
      <c r="P5" s="44" t="s">
        <v>27</v>
      </c>
    </row>
    <row r="6" spans="1:16" ht="12.75">
      <c r="A6" s="24" t="s">
        <v>25</v>
      </c>
      <c r="B6" t="s">
        <v>30</v>
      </c>
      <c r="C6" t="s">
        <v>31</v>
      </c>
      <c r="E6" s="29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64">
        <v>0</v>
      </c>
      <c r="O6" s="43">
        <v>31.04</v>
      </c>
      <c r="P6" s="44" t="s">
        <v>29</v>
      </c>
    </row>
    <row r="7" spans="1:16" ht="12.75">
      <c r="A7" s="24" t="s">
        <v>25</v>
      </c>
      <c r="B7" t="s">
        <v>32</v>
      </c>
      <c r="C7" t="s">
        <v>33</v>
      </c>
      <c r="E7" s="29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64">
        <v>0</v>
      </c>
      <c r="O7" s="43">
        <v>40</v>
      </c>
      <c r="P7" s="44" t="s">
        <v>48</v>
      </c>
    </row>
    <row r="8" spans="1:16" ht="12.75">
      <c r="A8" s="24" t="s">
        <v>34</v>
      </c>
      <c r="B8" t="s">
        <v>35</v>
      </c>
      <c r="C8" t="s">
        <v>33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64">
        <v>0</v>
      </c>
      <c r="O8" s="43">
        <v>20</v>
      </c>
      <c r="P8" s="44" t="s">
        <v>36</v>
      </c>
    </row>
    <row r="9" spans="1:16" ht="12.75">
      <c r="A9" s="24" t="s">
        <v>34</v>
      </c>
      <c r="B9" t="s">
        <v>37</v>
      </c>
      <c r="C9" t="s">
        <v>33</v>
      </c>
      <c r="E9" s="29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64">
        <v>0</v>
      </c>
      <c r="O9" s="43">
        <v>30</v>
      </c>
      <c r="P9" s="44" t="s">
        <v>38</v>
      </c>
    </row>
    <row r="10" spans="1:16" ht="12.75">
      <c r="A10" s="24" t="s">
        <v>40</v>
      </c>
      <c r="B10" t="s">
        <v>41</v>
      </c>
      <c r="C10" t="s">
        <v>33</v>
      </c>
      <c r="E10" s="29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64">
        <v>0</v>
      </c>
      <c r="O10" s="43">
        <v>15</v>
      </c>
      <c r="P10" s="44" t="s">
        <v>71</v>
      </c>
    </row>
    <row r="11" spans="1:16" ht="12.75">
      <c r="A11" s="24" t="s">
        <v>42</v>
      </c>
      <c r="B11" t="s">
        <v>43</v>
      </c>
      <c r="C11" t="s">
        <v>33</v>
      </c>
      <c r="D11" s="10">
        <v>2</v>
      </c>
      <c r="E11" s="29">
        <f t="shared" si="0"/>
        <v>10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64">
        <v>0</v>
      </c>
      <c r="O11" s="43">
        <v>15</v>
      </c>
      <c r="P11" s="44" t="s">
        <v>44</v>
      </c>
    </row>
    <row r="12" spans="1:16" s="67" customFormat="1" ht="12.75">
      <c r="A12" s="24" t="s">
        <v>42</v>
      </c>
      <c r="B12" t="s">
        <v>45</v>
      </c>
      <c r="C12" t="s">
        <v>33</v>
      </c>
      <c r="D12" s="10"/>
      <c r="E12" s="29">
        <f t="shared" si="0"/>
        <v>0</v>
      </c>
      <c r="F12" s="50"/>
      <c r="G12" s="17">
        <f t="shared" si="1"/>
        <v>0</v>
      </c>
      <c r="H12" s="53"/>
      <c r="I12" s="21">
        <f t="shared" si="2"/>
        <v>0</v>
      </c>
      <c r="J12" s="13"/>
      <c r="K12" s="15">
        <f t="shared" si="3"/>
        <v>0</v>
      </c>
      <c r="L12" s="47"/>
      <c r="M12" s="39">
        <f t="shared" si="4"/>
        <v>0</v>
      </c>
      <c r="N12" s="64">
        <v>0</v>
      </c>
      <c r="O12" s="43">
        <v>120</v>
      </c>
      <c r="P12" s="136" t="s">
        <v>46</v>
      </c>
    </row>
    <row r="13" spans="1:15" ht="12.75">
      <c r="A13" s="24" t="s">
        <v>42</v>
      </c>
      <c r="B13" t="s">
        <v>47</v>
      </c>
      <c r="C13" t="s">
        <v>33</v>
      </c>
      <c r="E13" s="29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64">
        <v>30</v>
      </c>
      <c r="O13" s="43">
        <v>0</v>
      </c>
    </row>
    <row r="14" spans="1:15" ht="12.75">
      <c r="A14" s="24" t="s">
        <v>42</v>
      </c>
      <c r="B14" t="s">
        <v>49</v>
      </c>
      <c r="C14" t="s">
        <v>33</v>
      </c>
      <c r="E14" s="29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64">
        <v>30</v>
      </c>
      <c r="O14" s="43">
        <v>0</v>
      </c>
    </row>
    <row r="15" spans="1:16" ht="12.75">
      <c r="A15" s="24" t="s">
        <v>50</v>
      </c>
      <c r="B15" t="s">
        <v>51</v>
      </c>
      <c r="C15" t="s">
        <v>31</v>
      </c>
      <c r="E15" s="29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64">
        <v>0</v>
      </c>
      <c r="O15" s="43">
        <v>15</v>
      </c>
      <c r="P15" s="44" t="s">
        <v>52</v>
      </c>
    </row>
    <row r="16" spans="1:16" ht="12.75">
      <c r="A16" s="24" t="s">
        <v>53</v>
      </c>
      <c r="B16" t="s">
        <v>54</v>
      </c>
      <c r="C16" t="s">
        <v>33</v>
      </c>
      <c r="E16" s="29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64">
        <v>0</v>
      </c>
      <c r="O16" s="43">
        <v>15</v>
      </c>
      <c r="P16" s="44" t="s">
        <v>55</v>
      </c>
    </row>
    <row r="17" spans="1:16" ht="12.75">
      <c r="A17" s="24" t="s">
        <v>53</v>
      </c>
      <c r="B17" t="s">
        <v>56</v>
      </c>
      <c r="C17" t="s">
        <v>33</v>
      </c>
      <c r="E17" s="29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39">
        <f t="shared" si="4"/>
        <v>0</v>
      </c>
      <c r="N17" s="64">
        <v>0</v>
      </c>
      <c r="O17" s="43">
        <v>40</v>
      </c>
      <c r="P17" s="44" t="s">
        <v>57</v>
      </c>
    </row>
    <row r="18" spans="1:16" ht="12.75">
      <c r="A18" s="24" t="s">
        <v>60</v>
      </c>
      <c r="B18" t="s">
        <v>69</v>
      </c>
      <c r="C18" t="s">
        <v>33</v>
      </c>
      <c r="E18" s="29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39">
        <f t="shared" si="4"/>
        <v>0</v>
      </c>
      <c r="N18" s="64">
        <v>0</v>
      </c>
      <c r="O18" s="43">
        <v>210</v>
      </c>
      <c r="P18" s="44" t="s">
        <v>70</v>
      </c>
    </row>
    <row r="19" spans="1:16" ht="12.75">
      <c r="A19" s="24" t="s">
        <v>72</v>
      </c>
      <c r="B19" t="s">
        <v>74</v>
      </c>
      <c r="C19" t="s">
        <v>33</v>
      </c>
      <c r="E19" s="29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39">
        <f t="shared" si="4"/>
        <v>0</v>
      </c>
      <c r="N19" s="64">
        <v>0</v>
      </c>
      <c r="O19" s="43">
        <v>60</v>
      </c>
      <c r="P19" s="44" t="s">
        <v>75</v>
      </c>
    </row>
    <row r="20" spans="1:16" ht="12.75">
      <c r="A20" s="24" t="s">
        <v>76</v>
      </c>
      <c r="B20" t="s">
        <v>77</v>
      </c>
      <c r="C20" t="s">
        <v>33</v>
      </c>
      <c r="E20" s="29">
        <f t="shared" si="0"/>
        <v>0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39">
        <f t="shared" si="4"/>
        <v>0</v>
      </c>
      <c r="N20" s="64">
        <v>0</v>
      </c>
      <c r="O20" s="43">
        <v>230</v>
      </c>
      <c r="P20" s="44" t="s">
        <v>78</v>
      </c>
    </row>
    <row r="21" spans="1:16" ht="12.75">
      <c r="A21" s="24" t="s">
        <v>76</v>
      </c>
      <c r="B21" t="s">
        <v>80</v>
      </c>
      <c r="C21" t="s">
        <v>31</v>
      </c>
      <c r="E21" s="29">
        <f t="shared" si="0"/>
        <v>0</v>
      </c>
      <c r="G21" s="17">
        <f t="shared" si="1"/>
        <v>0</v>
      </c>
      <c r="I21" s="21">
        <f t="shared" si="2"/>
        <v>0</v>
      </c>
      <c r="K21" s="15">
        <f t="shared" si="3"/>
        <v>0</v>
      </c>
      <c r="M21" s="39">
        <f t="shared" si="4"/>
        <v>0</v>
      </c>
      <c r="N21" s="64">
        <v>0</v>
      </c>
      <c r="O21" s="43">
        <v>15</v>
      </c>
      <c r="P21" s="44" t="s">
        <v>81</v>
      </c>
    </row>
    <row r="22" spans="1:16" ht="12.75">
      <c r="A22" s="24" t="s">
        <v>76</v>
      </c>
      <c r="B22" t="s">
        <v>110</v>
      </c>
      <c r="C22" t="s">
        <v>33</v>
      </c>
      <c r="E22" s="29">
        <f>D22*Futter</f>
        <v>0</v>
      </c>
      <c r="G22" s="17">
        <f>F22*Impfung</f>
        <v>0</v>
      </c>
      <c r="I22" s="21">
        <f>H22*Entwurmung</f>
        <v>0</v>
      </c>
      <c r="K22" s="15">
        <f>J22*Parasiten</f>
        <v>0</v>
      </c>
      <c r="M22" s="39">
        <f>L22*KastrRüde</f>
        <v>0</v>
      </c>
      <c r="N22" s="64">
        <v>0</v>
      </c>
      <c r="O22" s="43">
        <v>110</v>
      </c>
      <c r="P22" s="44" t="s">
        <v>111</v>
      </c>
    </row>
    <row r="23" spans="1:16" ht="12.75">
      <c r="A23" s="24" t="s">
        <v>83</v>
      </c>
      <c r="B23" t="s">
        <v>84</v>
      </c>
      <c r="C23" t="s">
        <v>33</v>
      </c>
      <c r="E23" s="29">
        <f t="shared" si="0"/>
        <v>0</v>
      </c>
      <c r="G23" s="17">
        <f t="shared" si="1"/>
        <v>0</v>
      </c>
      <c r="I23" s="21">
        <f t="shared" si="2"/>
        <v>0</v>
      </c>
      <c r="K23" s="15">
        <f t="shared" si="3"/>
        <v>0</v>
      </c>
      <c r="M23" s="39">
        <f t="shared" si="4"/>
        <v>0</v>
      </c>
      <c r="N23" s="64">
        <v>0</v>
      </c>
      <c r="O23" s="43">
        <v>230</v>
      </c>
      <c r="P23" s="44" t="s">
        <v>82</v>
      </c>
    </row>
    <row r="24" spans="1:16" ht="12.75">
      <c r="A24" s="24" t="s">
        <v>85</v>
      </c>
      <c r="B24" t="s">
        <v>32</v>
      </c>
      <c r="C24" t="s">
        <v>33</v>
      </c>
      <c r="E24" s="29">
        <f t="shared" si="0"/>
        <v>0</v>
      </c>
      <c r="G24" s="17">
        <f t="shared" si="1"/>
        <v>0</v>
      </c>
      <c r="I24" s="21">
        <f t="shared" si="2"/>
        <v>0</v>
      </c>
      <c r="K24" s="15">
        <f t="shared" si="3"/>
        <v>0</v>
      </c>
      <c r="M24" s="39">
        <f t="shared" si="4"/>
        <v>0</v>
      </c>
      <c r="N24" s="64">
        <v>0</v>
      </c>
      <c r="O24" s="43">
        <v>40</v>
      </c>
      <c r="P24" s="44" t="s">
        <v>48</v>
      </c>
    </row>
    <row r="25" spans="1:16" ht="12.75">
      <c r="A25" s="24" t="s">
        <v>86</v>
      </c>
      <c r="B25" t="s">
        <v>87</v>
      </c>
      <c r="C25" t="s">
        <v>31</v>
      </c>
      <c r="E25" s="29">
        <f t="shared" si="0"/>
        <v>0</v>
      </c>
      <c r="G25" s="17">
        <f t="shared" si="1"/>
        <v>0</v>
      </c>
      <c r="I25" s="21">
        <f t="shared" si="2"/>
        <v>0</v>
      </c>
      <c r="K25" s="15">
        <f t="shared" si="3"/>
        <v>0</v>
      </c>
      <c r="M25" s="39">
        <f t="shared" si="4"/>
        <v>0</v>
      </c>
      <c r="N25" s="64">
        <v>0</v>
      </c>
      <c r="O25" s="43">
        <v>15.05</v>
      </c>
      <c r="P25" s="44" t="s">
        <v>88</v>
      </c>
    </row>
    <row r="26" spans="1:16" ht="12.75">
      <c r="A26" s="24" t="s">
        <v>86</v>
      </c>
      <c r="B26" t="s">
        <v>26</v>
      </c>
      <c r="C26" t="s">
        <v>31</v>
      </c>
      <c r="E26" s="29">
        <f t="shared" si="0"/>
        <v>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39">
        <f t="shared" si="4"/>
        <v>0</v>
      </c>
      <c r="N26" s="64">
        <v>0</v>
      </c>
      <c r="O26" s="43">
        <v>14.36</v>
      </c>
      <c r="P26" s="44" t="s">
        <v>27</v>
      </c>
    </row>
    <row r="27" spans="1:15" ht="12.75">
      <c r="A27" s="24"/>
      <c r="E27" s="29">
        <f t="shared" si="0"/>
        <v>0</v>
      </c>
      <c r="G27" s="17">
        <f t="shared" si="1"/>
        <v>0</v>
      </c>
      <c r="I27" s="21">
        <f t="shared" si="2"/>
        <v>0</v>
      </c>
      <c r="K27" s="15">
        <f t="shared" si="3"/>
        <v>0</v>
      </c>
      <c r="M27" s="39">
        <f t="shared" si="4"/>
        <v>0</v>
      </c>
      <c r="N27" s="64">
        <v>0</v>
      </c>
      <c r="O27" s="43">
        <v>0</v>
      </c>
    </row>
    <row r="28" spans="1:15" ht="12.75">
      <c r="A28" s="24"/>
      <c r="E28" s="29">
        <f t="shared" si="0"/>
        <v>0</v>
      </c>
      <c r="G28" s="17">
        <f t="shared" si="1"/>
        <v>0</v>
      </c>
      <c r="I28" s="21">
        <f t="shared" si="2"/>
        <v>0</v>
      </c>
      <c r="K28" s="15">
        <f t="shared" si="3"/>
        <v>0</v>
      </c>
      <c r="M28" s="39">
        <f t="shared" si="4"/>
        <v>0</v>
      </c>
      <c r="N28" s="64">
        <v>0</v>
      </c>
      <c r="O28" s="43">
        <v>0</v>
      </c>
    </row>
    <row r="29" spans="1:14" ht="12.75">
      <c r="A29" s="24"/>
      <c r="E29" s="29"/>
      <c r="G29" s="17"/>
      <c r="I29" s="21"/>
      <c r="K29" s="15"/>
      <c r="M29" s="39"/>
      <c r="N29" s="64"/>
    </row>
    <row r="30" spans="1:15" ht="12.75">
      <c r="A30" s="24"/>
      <c r="B30" s="1" t="s">
        <v>8</v>
      </c>
      <c r="C30" s="1"/>
      <c r="D30" s="11"/>
      <c r="E30" s="30">
        <f>SUM(E2:E29)</f>
        <v>559.65</v>
      </c>
      <c r="G30" s="16">
        <f>SUM(G2:G29)</f>
        <v>85.79</v>
      </c>
      <c r="H30" s="54"/>
      <c r="I30" s="20">
        <f>SUM(I2:I29)</f>
        <v>20</v>
      </c>
      <c r="J30" s="12"/>
      <c r="K30" s="14">
        <f>SUM(K2:K29)</f>
        <v>0</v>
      </c>
      <c r="L30" s="46"/>
      <c r="M30" s="40">
        <f>SUM(M2:M29)</f>
        <v>0</v>
      </c>
      <c r="N30" s="56">
        <f>SUM(N2:N29)</f>
        <v>1141.64</v>
      </c>
      <c r="O30" s="42">
        <f>SUM(O2:O29)</f>
        <v>1883.85</v>
      </c>
    </row>
    <row r="31" spans="1:13" ht="12.75">
      <c r="A31" s="24"/>
      <c r="M31" s="39"/>
    </row>
    <row r="32" spans="1:15" ht="12.75">
      <c r="A32" s="24"/>
      <c r="B32" s="1" t="s">
        <v>79</v>
      </c>
      <c r="C32" s="1"/>
      <c r="D32" s="11"/>
      <c r="E32" s="30">
        <f>E30+G30+I30+K30+M30+N30+O48</f>
        <v>2719.7</v>
      </c>
      <c r="F32" s="49"/>
      <c r="G32" s="4"/>
      <c r="H32" s="54"/>
      <c r="I32" s="9"/>
      <c r="J32" s="12"/>
      <c r="K32" s="7"/>
      <c r="L32" s="46"/>
      <c r="M32" s="36"/>
      <c r="N32" s="56"/>
      <c r="O32" s="42"/>
    </row>
    <row r="33" ht="12.75">
      <c r="A33" s="24"/>
    </row>
    <row r="34" spans="1:15" ht="12.75">
      <c r="A34" s="66"/>
      <c r="B34" s="67" t="s">
        <v>14</v>
      </c>
      <c r="C34" s="67"/>
      <c r="D34" s="68"/>
      <c r="E34" s="69"/>
      <c r="F34" s="70"/>
      <c r="G34" s="71"/>
      <c r="H34" s="72"/>
      <c r="I34" s="73"/>
      <c r="J34" s="74"/>
      <c r="K34" s="75"/>
      <c r="L34" s="76"/>
      <c r="M34" s="107"/>
      <c r="N34" s="78"/>
      <c r="O34" s="79"/>
    </row>
    <row r="35" spans="1:5" ht="12.75">
      <c r="A35" s="24"/>
      <c r="E35" s="95"/>
    </row>
    <row r="36" spans="1:15" ht="12.75">
      <c r="A36" s="24" t="s">
        <v>39</v>
      </c>
      <c r="B36" t="s">
        <v>59</v>
      </c>
      <c r="E36" s="95"/>
      <c r="O36" s="43">
        <v>-80</v>
      </c>
    </row>
    <row r="37" spans="1:15" ht="12.75">
      <c r="A37" s="24" t="s">
        <v>53</v>
      </c>
      <c r="B37" t="s">
        <v>58</v>
      </c>
      <c r="O37" s="43">
        <v>-82.5</v>
      </c>
    </row>
    <row r="38" spans="1:15" ht="12.75">
      <c r="A38" s="24" t="s">
        <v>67</v>
      </c>
      <c r="B38" t="s">
        <v>68</v>
      </c>
      <c r="O38" s="43">
        <v>-150</v>
      </c>
    </row>
    <row r="39" spans="1:15" ht="12.75">
      <c r="A39" s="24" t="s">
        <v>67</v>
      </c>
      <c r="B39" t="s">
        <v>120</v>
      </c>
      <c r="O39" s="43">
        <v>-43.12</v>
      </c>
    </row>
    <row r="40" spans="1:15" ht="12.75">
      <c r="A40" s="24" t="s">
        <v>67</v>
      </c>
      <c r="B40" t="s">
        <v>121</v>
      </c>
      <c r="O40" s="43">
        <v>-60</v>
      </c>
    </row>
    <row r="41" spans="1:15" ht="12.75">
      <c r="A41" s="24" t="s">
        <v>60</v>
      </c>
      <c r="B41" t="s">
        <v>61</v>
      </c>
      <c r="O41" s="43">
        <v>-45.26</v>
      </c>
    </row>
    <row r="42" spans="1:16" ht="12.75">
      <c r="A42" s="24" t="s">
        <v>62</v>
      </c>
      <c r="B42" t="s">
        <v>63</v>
      </c>
      <c r="O42" s="43">
        <v>-60</v>
      </c>
      <c r="P42" s="6"/>
    </row>
    <row r="43" spans="1:15" ht="12.75">
      <c r="A43" s="24" t="s">
        <v>64</v>
      </c>
      <c r="B43" t="s">
        <v>66</v>
      </c>
      <c r="O43" s="43">
        <v>-47.87</v>
      </c>
    </row>
    <row r="44" spans="1:15" ht="12.75">
      <c r="A44" s="24" t="s">
        <v>64</v>
      </c>
      <c r="B44" t="s">
        <v>65</v>
      </c>
      <c r="O44" s="43">
        <v>-45.26</v>
      </c>
    </row>
    <row r="45" spans="1:15" ht="12.75">
      <c r="A45" s="24" t="s">
        <v>72</v>
      </c>
      <c r="B45" t="s">
        <v>73</v>
      </c>
      <c r="O45" s="43">
        <v>-300</v>
      </c>
    </row>
    <row r="46" spans="1:15" ht="12.75">
      <c r="A46" s="24" t="s">
        <v>86</v>
      </c>
      <c r="B46" t="s">
        <v>89</v>
      </c>
      <c r="O46" s="43">
        <v>-57.22</v>
      </c>
    </row>
    <row r="47" ht="12.75">
      <c r="A47" s="24"/>
    </row>
    <row r="48" spans="1:15" ht="12.75">
      <c r="A48" s="2"/>
      <c r="B48" s="1" t="s">
        <v>23</v>
      </c>
      <c r="C48" s="1"/>
      <c r="D48" s="11"/>
      <c r="E48" s="28"/>
      <c r="F48" s="49"/>
      <c r="G48" s="4"/>
      <c r="H48" s="54"/>
      <c r="I48" s="9"/>
      <c r="J48" s="12"/>
      <c r="K48" s="7"/>
      <c r="L48" s="46"/>
      <c r="M48" s="36"/>
      <c r="N48" s="56"/>
      <c r="O48" s="42">
        <f>SUM(O30:O47)</f>
        <v>912.6200000000001</v>
      </c>
    </row>
    <row r="49" ht="12.75">
      <c r="E49" s="95"/>
    </row>
    <row r="50" ht="12.75">
      <c r="E50" s="95"/>
    </row>
    <row r="51" spans="2:5" ht="12.75">
      <c r="B51" s="1"/>
      <c r="E51" s="95"/>
    </row>
    <row r="52" ht="12.75">
      <c r="E52" s="95"/>
    </row>
    <row r="53" ht="12.75">
      <c r="E53" s="95"/>
    </row>
    <row r="55" spans="2:5" ht="12.75">
      <c r="B55" s="1"/>
      <c r="C55" s="1"/>
      <c r="D55" s="11"/>
      <c r="E55" s="10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3">
      <selection activeCell="A31" sqref="A31"/>
    </sheetView>
  </sheetViews>
  <sheetFormatPr defaultColWidth="11.421875" defaultRowHeight="12.75"/>
  <cols>
    <col min="1" max="1" width="7.421875" style="3" customWidth="1"/>
    <col min="2" max="2" width="18.421875" style="0" customWidth="1"/>
    <col min="3" max="3" width="6.00390625" style="0" customWidth="1"/>
    <col min="4" max="4" width="5.00390625" style="10" customWidth="1"/>
    <col min="5" max="5" width="11.00390625" style="31" customWidth="1"/>
    <col min="6" max="6" width="4.7109375" style="50" customWidth="1"/>
    <col min="7" max="7" width="10.0039062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1.421875" style="58" customWidth="1"/>
    <col min="15" max="15" width="9.57421875" style="43" customWidth="1"/>
    <col min="16" max="16" width="12.8515625" style="44" customWidth="1"/>
    <col min="17" max="17" width="11.57421875" style="31" customWidth="1"/>
  </cols>
  <sheetData>
    <row r="1" spans="1:17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  <c r="Q1" s="28"/>
    </row>
    <row r="2" spans="1:17" s="81" customFormat="1" ht="12.75">
      <c r="A2" s="80"/>
      <c r="B2" s="81" t="s">
        <v>22</v>
      </c>
      <c r="D2" s="82"/>
      <c r="E2" s="117">
        <f>'September 2014'!E88</f>
        <v>0</v>
      </c>
      <c r="F2" s="122"/>
      <c r="G2" s="118">
        <f>'September 2014'!G88</f>
        <v>85.79</v>
      </c>
      <c r="H2" s="123"/>
      <c r="I2" s="119">
        <f>'September 2014'!I88</f>
        <v>20</v>
      </c>
      <c r="J2" s="124"/>
      <c r="K2" s="120">
        <f>'September 2014'!K88</f>
        <v>0</v>
      </c>
      <c r="L2" s="125"/>
      <c r="M2" s="116">
        <f>'September 2014'!M88</f>
        <v>94.07999999999998</v>
      </c>
      <c r="N2" s="126">
        <f>'September 2014'!N88</f>
        <v>1831.64</v>
      </c>
      <c r="O2" s="83">
        <f>'September 2014'!O88</f>
        <v>145.95000000000013</v>
      </c>
      <c r="P2" s="83"/>
      <c r="Q2" s="117">
        <f>SUM('September 2014'!Q72)</f>
        <v>1024.55</v>
      </c>
    </row>
    <row r="3" spans="1:17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16</v>
      </c>
      <c r="N3" s="56" t="s">
        <v>7</v>
      </c>
      <c r="O3" s="42" t="s">
        <v>6</v>
      </c>
      <c r="P3" s="6"/>
      <c r="Q3" s="145" t="s">
        <v>333</v>
      </c>
    </row>
    <row r="4" spans="1:17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  <c r="Q4" s="28"/>
    </row>
    <row r="5" spans="1:16" ht="12.75">
      <c r="A5" s="24" t="s">
        <v>375</v>
      </c>
      <c r="B5" s="25" t="s">
        <v>200</v>
      </c>
      <c r="C5" s="25" t="s">
        <v>33</v>
      </c>
      <c r="E5" s="29">
        <f aca="true" t="shared" si="0" ref="E5:E31">D5*Futter</f>
        <v>0</v>
      </c>
      <c r="G5" s="17">
        <f aca="true" t="shared" si="1" ref="G5:G31">F5*Impfung</f>
        <v>0</v>
      </c>
      <c r="I5" s="21">
        <f aca="true" t="shared" si="2" ref="I5:I31">H5*Entwurmung</f>
        <v>0</v>
      </c>
      <c r="K5" s="15">
        <f aca="true" t="shared" si="3" ref="K5:K31">J5*Parasiten</f>
        <v>0</v>
      </c>
      <c r="M5" s="39">
        <f aca="true" t="shared" si="4" ref="M5:M31">L5*KastrRüde</f>
        <v>0</v>
      </c>
      <c r="N5" s="57">
        <v>0</v>
      </c>
      <c r="O5" s="43">
        <v>15</v>
      </c>
      <c r="P5" s="44" t="s">
        <v>307</v>
      </c>
    </row>
    <row r="6" spans="1:16" ht="12.75">
      <c r="A6" s="3" t="s">
        <v>376</v>
      </c>
      <c r="B6" s="25" t="s">
        <v>37</v>
      </c>
      <c r="C6" s="25" t="s">
        <v>33</v>
      </c>
      <c r="E6" s="29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57">
        <v>0</v>
      </c>
      <c r="O6" s="43">
        <v>30</v>
      </c>
      <c r="P6" s="44" t="s">
        <v>38</v>
      </c>
    </row>
    <row r="7" spans="1:16" ht="12.75">
      <c r="A7" s="3" t="s">
        <v>380</v>
      </c>
      <c r="B7" s="25" t="s">
        <v>318</v>
      </c>
      <c r="C7" s="25" t="s">
        <v>33</v>
      </c>
      <c r="E7" s="29"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57">
        <v>0</v>
      </c>
      <c r="O7" s="43">
        <v>15</v>
      </c>
      <c r="P7" s="44" t="s">
        <v>319</v>
      </c>
    </row>
    <row r="8" spans="1:16" ht="12.75">
      <c r="A8" s="3" t="s">
        <v>380</v>
      </c>
      <c r="B8" s="25" t="s">
        <v>381</v>
      </c>
      <c r="C8" s="25" t="s">
        <v>33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57">
        <v>0</v>
      </c>
      <c r="O8" s="43">
        <v>20</v>
      </c>
      <c r="P8" s="44" t="s">
        <v>317</v>
      </c>
    </row>
    <row r="9" spans="1:16" ht="12.75">
      <c r="A9" s="3" t="s">
        <v>380</v>
      </c>
      <c r="B9" s="25" t="s">
        <v>266</v>
      </c>
      <c r="C9" s="25" t="s">
        <v>33</v>
      </c>
      <c r="E9" s="29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57">
        <v>0</v>
      </c>
      <c r="O9" s="43">
        <v>120</v>
      </c>
      <c r="P9" s="44" t="s">
        <v>382</v>
      </c>
    </row>
    <row r="10" spans="1:16" ht="12.75">
      <c r="A10" s="3" t="s">
        <v>380</v>
      </c>
      <c r="B10" s="25" t="s">
        <v>54</v>
      </c>
      <c r="C10" s="25" t="s">
        <v>33</v>
      </c>
      <c r="E10" s="29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57">
        <v>0</v>
      </c>
      <c r="O10" s="43">
        <v>15</v>
      </c>
      <c r="P10" s="44" t="s">
        <v>27</v>
      </c>
    </row>
    <row r="11" spans="1:16" ht="12.75">
      <c r="A11" s="3" t="s">
        <v>383</v>
      </c>
      <c r="B11" s="25" t="s">
        <v>385</v>
      </c>
      <c r="C11" s="25" t="s">
        <v>231</v>
      </c>
      <c r="E11" s="29"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57">
        <v>0</v>
      </c>
      <c r="O11" s="43">
        <v>15</v>
      </c>
      <c r="P11" s="44" t="s">
        <v>386</v>
      </c>
    </row>
    <row r="12" spans="1:16" ht="12.75">
      <c r="A12" s="3" t="s">
        <v>383</v>
      </c>
      <c r="B12" s="25" t="s">
        <v>43</v>
      </c>
      <c r="C12" s="25" t="s">
        <v>33</v>
      </c>
      <c r="E12" s="29">
        <v>10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57">
        <v>0</v>
      </c>
      <c r="O12" s="43">
        <v>15</v>
      </c>
      <c r="P12" s="44" t="s">
        <v>129</v>
      </c>
    </row>
    <row r="13" spans="1:17" ht="12.75">
      <c r="A13" s="24" t="s">
        <v>383</v>
      </c>
      <c r="B13" s="25" t="s">
        <v>387</v>
      </c>
      <c r="C13" s="25" t="s">
        <v>31</v>
      </c>
      <c r="E13" s="29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57">
        <v>0</v>
      </c>
      <c r="O13" s="43">
        <v>0</v>
      </c>
      <c r="Q13" s="117">
        <v>20</v>
      </c>
    </row>
    <row r="14" spans="1:15" ht="12.75">
      <c r="A14" s="3" t="s">
        <v>383</v>
      </c>
      <c r="B14" s="25" t="s">
        <v>277</v>
      </c>
      <c r="C14" s="25" t="s">
        <v>33</v>
      </c>
      <c r="E14" s="29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57">
        <v>0</v>
      </c>
      <c r="O14" s="43">
        <v>85</v>
      </c>
    </row>
    <row r="15" spans="1:16" ht="12.75">
      <c r="A15" s="3" t="s">
        <v>388</v>
      </c>
      <c r="B15" s="25" t="s">
        <v>335</v>
      </c>
      <c r="C15" s="25" t="s">
        <v>33</v>
      </c>
      <c r="E15" s="29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57">
        <v>0</v>
      </c>
      <c r="O15" s="43">
        <v>15</v>
      </c>
      <c r="P15" s="44" t="s">
        <v>336</v>
      </c>
    </row>
    <row r="16" spans="1:16" ht="12.75">
      <c r="A16" s="24" t="s">
        <v>388</v>
      </c>
      <c r="B16" s="25" t="s">
        <v>49</v>
      </c>
      <c r="C16" s="25" t="s">
        <v>33</v>
      </c>
      <c r="E16" s="29"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57">
        <v>0</v>
      </c>
      <c r="O16" s="43">
        <v>15</v>
      </c>
      <c r="P16" s="44" t="s">
        <v>44</v>
      </c>
    </row>
    <row r="17" spans="1:15" ht="12.75">
      <c r="A17" s="3" t="s">
        <v>391</v>
      </c>
      <c r="B17" s="25" t="s">
        <v>392</v>
      </c>
      <c r="C17" s="25" t="s">
        <v>33</v>
      </c>
      <c r="E17" s="29"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39">
        <f t="shared" si="4"/>
        <v>0</v>
      </c>
      <c r="N17" s="57">
        <v>0</v>
      </c>
      <c r="O17" s="43">
        <v>50</v>
      </c>
    </row>
    <row r="18" spans="1:15" ht="12.75">
      <c r="A18" s="3" t="s">
        <v>391</v>
      </c>
      <c r="B18" s="25" t="s">
        <v>393</v>
      </c>
      <c r="C18" s="25" t="s">
        <v>31</v>
      </c>
      <c r="E18" s="29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39">
        <f t="shared" si="4"/>
        <v>0</v>
      </c>
      <c r="N18" s="57">
        <v>0</v>
      </c>
      <c r="O18" s="43">
        <v>250</v>
      </c>
    </row>
    <row r="19" spans="1:16" ht="12.75">
      <c r="A19" s="24" t="s">
        <v>394</v>
      </c>
      <c r="B19" s="25" t="s">
        <v>207</v>
      </c>
      <c r="C19" s="25" t="s">
        <v>231</v>
      </c>
      <c r="E19" s="29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39">
        <f t="shared" si="4"/>
        <v>0</v>
      </c>
      <c r="N19" s="57">
        <v>0</v>
      </c>
      <c r="O19" s="43">
        <v>15</v>
      </c>
      <c r="P19" s="44" t="s">
        <v>300</v>
      </c>
    </row>
    <row r="20" spans="1:16" ht="12.75">
      <c r="A20" s="3" t="s">
        <v>394</v>
      </c>
      <c r="B20" s="25" t="s">
        <v>41</v>
      </c>
      <c r="C20" s="25" t="s">
        <v>33</v>
      </c>
      <c r="E20" s="29">
        <f t="shared" si="0"/>
        <v>0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39">
        <f t="shared" si="4"/>
        <v>0</v>
      </c>
      <c r="N20" s="57">
        <v>0</v>
      </c>
      <c r="O20" s="43">
        <v>30</v>
      </c>
      <c r="P20" s="44" t="s">
        <v>396</v>
      </c>
    </row>
    <row r="21" spans="1:15" ht="12.75">
      <c r="A21" s="3" t="s">
        <v>397</v>
      </c>
      <c r="B21" s="25" t="s">
        <v>398</v>
      </c>
      <c r="C21" s="25" t="s">
        <v>33</v>
      </c>
      <c r="E21" s="29">
        <f t="shared" si="0"/>
        <v>0</v>
      </c>
      <c r="G21" s="17">
        <f t="shared" si="1"/>
        <v>0</v>
      </c>
      <c r="I21" s="21">
        <f t="shared" si="2"/>
        <v>0</v>
      </c>
      <c r="K21" s="15">
        <f t="shared" si="3"/>
        <v>0</v>
      </c>
      <c r="M21" s="39">
        <f t="shared" si="4"/>
        <v>0</v>
      </c>
      <c r="N21" s="57">
        <v>0</v>
      </c>
      <c r="O21" s="43">
        <v>250</v>
      </c>
    </row>
    <row r="22" spans="1:15" ht="12.75">
      <c r="A22" s="24" t="s">
        <v>397</v>
      </c>
      <c r="B22" s="25" t="s">
        <v>399</v>
      </c>
      <c r="C22" s="25" t="s">
        <v>33</v>
      </c>
      <c r="E22" s="29">
        <f t="shared" si="0"/>
        <v>0</v>
      </c>
      <c r="G22" s="17">
        <f t="shared" si="1"/>
        <v>0</v>
      </c>
      <c r="I22" s="21">
        <f t="shared" si="2"/>
        <v>0</v>
      </c>
      <c r="K22" s="15">
        <f t="shared" si="3"/>
        <v>0</v>
      </c>
      <c r="M22" s="39">
        <f t="shared" si="4"/>
        <v>0</v>
      </c>
      <c r="N22" s="57">
        <v>0</v>
      </c>
      <c r="O22" s="43">
        <v>25</v>
      </c>
    </row>
    <row r="23" spans="1:16" ht="12.75">
      <c r="A23" s="3" t="s">
        <v>400</v>
      </c>
      <c r="B23" s="25" t="s">
        <v>401</v>
      </c>
      <c r="C23" s="25" t="s">
        <v>33</v>
      </c>
      <c r="E23" s="29">
        <f t="shared" si="0"/>
        <v>0</v>
      </c>
      <c r="G23" s="17">
        <f t="shared" si="1"/>
        <v>0</v>
      </c>
      <c r="I23" s="21">
        <f t="shared" si="2"/>
        <v>0</v>
      </c>
      <c r="K23" s="15">
        <f t="shared" si="3"/>
        <v>0</v>
      </c>
      <c r="M23" s="39">
        <f t="shared" si="4"/>
        <v>0</v>
      </c>
      <c r="N23" s="57">
        <v>0</v>
      </c>
      <c r="O23" s="43">
        <v>15</v>
      </c>
      <c r="P23" s="44" t="s">
        <v>274</v>
      </c>
    </row>
    <row r="24" spans="1:15" ht="12.75">
      <c r="A24" s="3" t="s">
        <v>406</v>
      </c>
      <c r="B24" s="25" t="s">
        <v>361</v>
      </c>
      <c r="C24" s="25" t="s">
        <v>31</v>
      </c>
      <c r="E24" s="29">
        <f t="shared" si="0"/>
        <v>0</v>
      </c>
      <c r="G24" s="17">
        <f t="shared" si="1"/>
        <v>0</v>
      </c>
      <c r="I24" s="21">
        <f t="shared" si="2"/>
        <v>0</v>
      </c>
      <c r="K24" s="15">
        <f t="shared" si="3"/>
        <v>0</v>
      </c>
      <c r="M24" s="39">
        <f t="shared" si="4"/>
        <v>0</v>
      </c>
      <c r="N24" s="57">
        <v>0</v>
      </c>
      <c r="O24" s="43">
        <v>244.55</v>
      </c>
    </row>
    <row r="25" spans="1:16" ht="12.75">
      <c r="A25" s="24" t="s">
        <v>407</v>
      </c>
      <c r="B25" s="25" t="s">
        <v>87</v>
      </c>
      <c r="C25" s="25" t="s">
        <v>31</v>
      </c>
      <c r="E25" s="29">
        <v>0</v>
      </c>
      <c r="G25" s="17">
        <f t="shared" si="1"/>
        <v>0</v>
      </c>
      <c r="I25" s="21">
        <f t="shared" si="2"/>
        <v>0</v>
      </c>
      <c r="K25" s="15">
        <f t="shared" si="3"/>
        <v>0</v>
      </c>
      <c r="M25" s="39">
        <f t="shared" si="4"/>
        <v>0</v>
      </c>
      <c r="N25" s="57">
        <v>0</v>
      </c>
      <c r="O25" s="43">
        <v>15.05</v>
      </c>
      <c r="P25" s="44" t="s">
        <v>245</v>
      </c>
    </row>
    <row r="26" spans="1:16" ht="12.75">
      <c r="A26" s="3" t="s">
        <v>409</v>
      </c>
      <c r="B26" s="25" t="s">
        <v>408</v>
      </c>
      <c r="C26" s="25" t="s">
        <v>33</v>
      </c>
      <c r="E26" s="29">
        <v>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39">
        <f t="shared" si="4"/>
        <v>0</v>
      </c>
      <c r="N26" s="57">
        <v>0</v>
      </c>
      <c r="O26" s="43">
        <v>15</v>
      </c>
      <c r="P26" s="44" t="s">
        <v>101</v>
      </c>
    </row>
    <row r="27" spans="1:15" ht="12.75">
      <c r="A27" s="3" t="s">
        <v>410</v>
      </c>
      <c r="B27" s="25" t="s">
        <v>203</v>
      </c>
      <c r="C27" s="25" t="s">
        <v>33</v>
      </c>
      <c r="E27" s="29">
        <f t="shared" si="0"/>
        <v>0</v>
      </c>
      <c r="G27" s="17">
        <f t="shared" si="1"/>
        <v>0</v>
      </c>
      <c r="I27" s="21">
        <f t="shared" si="2"/>
        <v>0</v>
      </c>
      <c r="K27" s="15">
        <f t="shared" si="3"/>
        <v>0</v>
      </c>
      <c r="M27" s="39">
        <f t="shared" si="4"/>
        <v>0</v>
      </c>
      <c r="N27" s="57">
        <v>2500</v>
      </c>
      <c r="O27" s="43">
        <v>0</v>
      </c>
    </row>
    <row r="28" spans="1:15" ht="12.75">
      <c r="A28" s="3" t="s">
        <v>410</v>
      </c>
      <c r="B28" s="25" t="s">
        <v>203</v>
      </c>
      <c r="C28" s="25" t="s">
        <v>33</v>
      </c>
      <c r="E28" s="29">
        <f t="shared" si="0"/>
        <v>0</v>
      </c>
      <c r="G28" s="17">
        <f t="shared" si="1"/>
        <v>0</v>
      </c>
      <c r="I28" s="21">
        <f t="shared" si="2"/>
        <v>0</v>
      </c>
      <c r="K28" s="15">
        <f t="shared" si="3"/>
        <v>0</v>
      </c>
      <c r="M28" s="39">
        <f t="shared" si="4"/>
        <v>0</v>
      </c>
      <c r="N28" s="57">
        <v>0</v>
      </c>
      <c r="O28" s="43">
        <v>100</v>
      </c>
    </row>
    <row r="29" spans="1:16" ht="12.75">
      <c r="A29" s="3" t="s">
        <v>410</v>
      </c>
      <c r="B29" s="25" t="s">
        <v>80</v>
      </c>
      <c r="C29" s="25" t="s">
        <v>31</v>
      </c>
      <c r="E29" s="29">
        <f t="shared" si="0"/>
        <v>0</v>
      </c>
      <c r="G29" s="17">
        <f t="shared" si="1"/>
        <v>0</v>
      </c>
      <c r="I29" s="21">
        <f t="shared" si="2"/>
        <v>0</v>
      </c>
      <c r="K29" s="15">
        <f t="shared" si="3"/>
        <v>0</v>
      </c>
      <c r="M29" s="39">
        <f t="shared" si="4"/>
        <v>0</v>
      </c>
      <c r="N29" s="57">
        <v>0</v>
      </c>
      <c r="O29" s="43">
        <v>75</v>
      </c>
      <c r="P29" s="44" t="s">
        <v>412</v>
      </c>
    </row>
    <row r="30" spans="1:16" ht="12.75">
      <c r="A30" s="3" t="s">
        <v>413</v>
      </c>
      <c r="B30" s="25" t="s">
        <v>32</v>
      </c>
      <c r="C30" s="25" t="s">
        <v>33</v>
      </c>
      <c r="E30" s="29">
        <f t="shared" si="0"/>
        <v>0</v>
      </c>
      <c r="G30" s="17">
        <f t="shared" si="1"/>
        <v>0</v>
      </c>
      <c r="I30" s="21">
        <f t="shared" si="2"/>
        <v>0</v>
      </c>
      <c r="K30" s="15">
        <f t="shared" si="3"/>
        <v>0</v>
      </c>
      <c r="M30" s="39">
        <f t="shared" si="4"/>
        <v>0</v>
      </c>
      <c r="N30" s="57">
        <v>0</v>
      </c>
      <c r="O30" s="43">
        <v>40</v>
      </c>
      <c r="P30" s="44" t="s">
        <v>180</v>
      </c>
    </row>
    <row r="31" spans="2:15" ht="12.75">
      <c r="B31" s="25"/>
      <c r="C31" s="25"/>
      <c r="E31" s="29">
        <f t="shared" si="0"/>
        <v>0</v>
      </c>
      <c r="G31" s="17">
        <f t="shared" si="1"/>
        <v>0</v>
      </c>
      <c r="I31" s="21">
        <f t="shared" si="2"/>
        <v>0</v>
      </c>
      <c r="K31" s="15">
        <f t="shared" si="3"/>
        <v>0</v>
      </c>
      <c r="M31" s="39">
        <f t="shared" si="4"/>
        <v>0</v>
      </c>
      <c r="N31" s="57">
        <v>0</v>
      </c>
      <c r="O31" s="43">
        <v>0</v>
      </c>
    </row>
    <row r="32" spans="5:14" ht="12.75">
      <c r="E32" s="29"/>
      <c r="G32" s="17"/>
      <c r="I32" s="21"/>
      <c r="K32" s="15"/>
      <c r="M32" s="39"/>
      <c r="N32" s="57"/>
    </row>
    <row r="33" spans="1:17" ht="12.75">
      <c r="A33" s="2"/>
      <c r="B33" s="1" t="s">
        <v>8</v>
      </c>
      <c r="C33" s="1"/>
      <c r="D33" s="11"/>
      <c r="E33" s="30">
        <f>SUM(E2:E32)</f>
        <v>10</v>
      </c>
      <c r="G33" s="16">
        <f>SUM(G2:G32)</f>
        <v>85.79</v>
      </c>
      <c r="H33" s="54"/>
      <c r="I33" s="20">
        <f>SUM(I2:I32)</f>
        <v>20</v>
      </c>
      <c r="J33" s="12"/>
      <c r="K33" s="14">
        <f>SUM(K2:K32)</f>
        <v>0</v>
      </c>
      <c r="L33" s="46"/>
      <c r="M33" s="40">
        <f>SUM(M2:M32)</f>
        <v>94.07999999999998</v>
      </c>
      <c r="N33" s="56">
        <f>SUM(N2:N32)</f>
        <v>4331.64</v>
      </c>
      <c r="O33" s="42">
        <f>SUM(O2:O32)</f>
        <v>1630.5500000000002</v>
      </c>
      <c r="Q33" s="157">
        <f>SUM(Q2:Q32)</f>
        <v>1044.55</v>
      </c>
    </row>
    <row r="34" ht="12.75">
      <c r="M34" s="39"/>
    </row>
    <row r="35" spans="1:15" ht="12.75">
      <c r="A35" s="2"/>
      <c r="B35" s="1" t="s">
        <v>12</v>
      </c>
      <c r="C35" s="1"/>
      <c r="D35" s="11"/>
      <c r="E35" s="30">
        <f>SUM(E33+G33+I33+K33+M33+N48+O48+Q48)</f>
        <v>5182.43</v>
      </c>
      <c r="F35" s="49"/>
      <c r="G35" s="4"/>
      <c r="H35" s="54"/>
      <c r="I35" s="9"/>
      <c r="J35" s="12"/>
      <c r="K35" s="7"/>
      <c r="L35" s="46"/>
      <c r="M35" s="36"/>
      <c r="N35" s="56"/>
      <c r="O35" s="42"/>
    </row>
    <row r="37" ht="12.75">
      <c r="B37" t="s">
        <v>15</v>
      </c>
    </row>
    <row r="38" spans="1:15" ht="12.75">
      <c r="A38" s="3" t="s">
        <v>379</v>
      </c>
      <c r="B38" t="s">
        <v>378</v>
      </c>
      <c r="O38" s="159">
        <v>-130</v>
      </c>
    </row>
    <row r="39" spans="1:17" ht="12.75">
      <c r="A39" s="3" t="s">
        <v>383</v>
      </c>
      <c r="B39" t="s">
        <v>384</v>
      </c>
      <c r="E39" s="117"/>
      <c r="O39" s="159"/>
      <c r="Q39" s="162">
        <v>-451.19</v>
      </c>
    </row>
    <row r="40" spans="1:15" ht="12.75">
      <c r="A40" s="3" t="s">
        <v>389</v>
      </c>
      <c r="B40" t="s">
        <v>390</v>
      </c>
      <c r="C40" s="81"/>
      <c r="D40" s="82"/>
      <c r="E40" s="117"/>
      <c r="F40" s="122"/>
      <c r="G40" s="118"/>
      <c r="H40" s="123"/>
      <c r="I40" s="119"/>
      <c r="J40" s="124"/>
      <c r="K40" s="120"/>
      <c r="L40" s="125"/>
      <c r="M40" s="116"/>
      <c r="N40" s="126"/>
      <c r="O40" s="159">
        <v>-221</v>
      </c>
    </row>
    <row r="41" spans="1:15" ht="12.75">
      <c r="A41" s="3" t="s">
        <v>394</v>
      </c>
      <c r="B41" t="s">
        <v>115</v>
      </c>
      <c r="O41" s="159">
        <v>-690</v>
      </c>
    </row>
    <row r="42" spans="1:15" ht="12.75">
      <c r="A42" s="3" t="s">
        <v>394</v>
      </c>
      <c r="B42" t="s">
        <v>395</v>
      </c>
      <c r="N42" s="56"/>
      <c r="O42" s="160">
        <v>-81.11</v>
      </c>
    </row>
    <row r="43" spans="1:14" ht="12.75">
      <c r="A43" s="3" t="s">
        <v>403</v>
      </c>
      <c r="B43" t="s">
        <v>402</v>
      </c>
      <c r="N43" s="58">
        <v>-45</v>
      </c>
    </row>
    <row r="44" spans="1:15" ht="12.75">
      <c r="A44" s="3" t="s">
        <v>404</v>
      </c>
      <c r="B44" t="s">
        <v>405</v>
      </c>
      <c r="N44" s="158">
        <v>-122</v>
      </c>
      <c r="O44" s="42"/>
    </row>
    <row r="45" spans="1:15" ht="12.75">
      <c r="A45" s="3" t="s">
        <v>410</v>
      </c>
      <c r="B45" t="s">
        <v>411</v>
      </c>
      <c r="O45" s="43">
        <v>-293.88</v>
      </c>
    </row>
    <row r="46" spans="14:15" ht="12.75">
      <c r="N46" s="56"/>
      <c r="O46" s="42"/>
    </row>
    <row r="48" spans="1:17" ht="12.75">
      <c r="A48" s="24"/>
      <c r="B48" s="1" t="s">
        <v>23</v>
      </c>
      <c r="C48" s="1"/>
      <c r="D48" s="11"/>
      <c r="E48" s="30">
        <f>SUM(E33)</f>
        <v>10</v>
      </c>
      <c r="F48" s="49"/>
      <c r="G48" s="16">
        <f>SUM(G33)</f>
        <v>85.79</v>
      </c>
      <c r="H48" s="54"/>
      <c r="I48" s="20">
        <f>SUM(I33)</f>
        <v>20</v>
      </c>
      <c r="J48" s="12"/>
      <c r="K48" s="14">
        <f>SUM(K33)</f>
        <v>0</v>
      </c>
      <c r="L48" s="46"/>
      <c r="M48" s="40">
        <f>SUM(M33)</f>
        <v>94.07999999999998</v>
      </c>
      <c r="N48" s="56">
        <f>SUM(N33:N44)</f>
        <v>4164.64</v>
      </c>
      <c r="O48" s="42">
        <f>SUM(O33:O46)</f>
        <v>214.56000000000017</v>
      </c>
      <c r="Q48" s="157">
        <f>SUM(Q33:Q47)</f>
        <v>593.3599999999999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34">
      <selection activeCell="A26" sqref="A26"/>
    </sheetView>
  </sheetViews>
  <sheetFormatPr defaultColWidth="11.421875" defaultRowHeight="12.75"/>
  <cols>
    <col min="1" max="1" width="7.421875" style="3" customWidth="1"/>
    <col min="2" max="2" width="16.421875" style="0" customWidth="1"/>
    <col min="3" max="3" width="5.8515625" style="0" customWidth="1"/>
    <col min="4" max="4" width="5.00390625" style="10" customWidth="1"/>
    <col min="5" max="5" width="11.28125" style="31" customWidth="1"/>
    <col min="6" max="6" width="4.7109375" style="50" customWidth="1"/>
    <col min="7" max="7" width="10.851562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140625" style="43" customWidth="1"/>
    <col min="16" max="16" width="15.57421875" style="44" customWidth="1"/>
    <col min="17" max="17" width="11.57421875" style="31" customWidth="1"/>
  </cols>
  <sheetData>
    <row r="1" spans="1:17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  <c r="Q1" s="28"/>
    </row>
    <row r="2" spans="2:17" ht="12.75">
      <c r="B2" t="s">
        <v>19</v>
      </c>
      <c r="E2" s="117">
        <f>'Oktober 2014'!E48</f>
        <v>10</v>
      </c>
      <c r="G2" s="118">
        <f>'Oktober 2014'!G48</f>
        <v>85.79</v>
      </c>
      <c r="I2" s="119">
        <f>'Oktober 2014'!I48</f>
        <v>20</v>
      </c>
      <c r="K2" s="120">
        <f>'Oktober 2014'!K48</f>
        <v>0</v>
      </c>
      <c r="M2" s="116">
        <f>'Oktober 2014'!M48</f>
        <v>94.07999999999998</v>
      </c>
      <c r="N2" s="58">
        <f>'Oktober 2014'!N48</f>
        <v>4164.64</v>
      </c>
      <c r="O2" s="43">
        <f>'Oktober 2014'!O48</f>
        <v>214.56000000000017</v>
      </c>
      <c r="Q2" s="161">
        <f>SUM('Oktober 2014'!Q48)</f>
        <v>593.3599999999999</v>
      </c>
    </row>
    <row r="3" spans="1:17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16</v>
      </c>
      <c r="N3" s="56" t="s">
        <v>7</v>
      </c>
      <c r="O3" s="42" t="s">
        <v>6</v>
      </c>
      <c r="P3" s="6"/>
      <c r="Q3" s="145" t="s">
        <v>333</v>
      </c>
    </row>
    <row r="4" spans="1:17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  <c r="Q4" s="28"/>
    </row>
    <row r="5" spans="1:15" ht="12.75">
      <c r="A5" s="24" t="s">
        <v>415</v>
      </c>
      <c r="B5" s="25" t="s">
        <v>277</v>
      </c>
      <c r="C5" s="25" t="s">
        <v>31</v>
      </c>
      <c r="E5" s="29">
        <v>0</v>
      </c>
      <c r="G5" s="17">
        <f aca="true" t="shared" si="0" ref="G5:G35">F5*Impfung</f>
        <v>0</v>
      </c>
      <c r="I5" s="21">
        <f aca="true" t="shared" si="1" ref="I5:I35">H5*Entwurmung</f>
        <v>0</v>
      </c>
      <c r="K5" s="15">
        <f aca="true" t="shared" si="2" ref="K5:K35">J5*Parasiten</f>
        <v>0</v>
      </c>
      <c r="M5" s="39">
        <f aca="true" t="shared" si="3" ref="M5:M35">L5*KastrRüde</f>
        <v>0</v>
      </c>
      <c r="N5" s="57">
        <v>0</v>
      </c>
      <c r="O5" s="43">
        <v>200</v>
      </c>
    </row>
    <row r="6" spans="1:16" ht="12.75">
      <c r="A6" s="24" t="s">
        <v>414</v>
      </c>
      <c r="B6" s="25" t="s">
        <v>200</v>
      </c>
      <c r="C6" s="25" t="s">
        <v>33</v>
      </c>
      <c r="E6" s="29">
        <v>0</v>
      </c>
      <c r="G6" s="17">
        <f t="shared" si="0"/>
        <v>0</v>
      </c>
      <c r="I6" s="21">
        <f t="shared" si="1"/>
        <v>0</v>
      </c>
      <c r="K6" s="15">
        <f t="shared" si="2"/>
        <v>0</v>
      </c>
      <c r="M6" s="39">
        <f t="shared" si="3"/>
        <v>0</v>
      </c>
      <c r="N6" s="57">
        <v>0</v>
      </c>
      <c r="O6" s="43">
        <v>15</v>
      </c>
      <c r="P6" s="44" t="s">
        <v>307</v>
      </c>
    </row>
    <row r="7" spans="1:16" ht="12.75">
      <c r="A7" s="24" t="s">
        <v>414</v>
      </c>
      <c r="B7" s="25" t="s">
        <v>37</v>
      </c>
      <c r="C7" s="25" t="s">
        <v>33</v>
      </c>
      <c r="E7" s="29">
        <v>0</v>
      </c>
      <c r="G7" s="17">
        <f t="shared" si="0"/>
        <v>0</v>
      </c>
      <c r="I7" s="21">
        <f t="shared" si="1"/>
        <v>0</v>
      </c>
      <c r="K7" s="15">
        <f t="shared" si="2"/>
        <v>0</v>
      </c>
      <c r="M7" s="39">
        <f t="shared" si="3"/>
        <v>0</v>
      </c>
      <c r="N7" s="57">
        <v>0</v>
      </c>
      <c r="O7" s="43">
        <v>30</v>
      </c>
      <c r="P7" s="44" t="s">
        <v>140</v>
      </c>
    </row>
    <row r="8" spans="1:16" ht="12.75">
      <c r="A8" s="24" t="s">
        <v>417</v>
      </c>
      <c r="B8" s="25" t="s">
        <v>316</v>
      </c>
      <c r="C8" s="25" t="s">
        <v>33</v>
      </c>
      <c r="E8" s="29">
        <v>0</v>
      </c>
      <c r="G8" s="17">
        <f t="shared" si="0"/>
        <v>0</v>
      </c>
      <c r="I8" s="21">
        <f t="shared" si="1"/>
        <v>0</v>
      </c>
      <c r="K8" s="15">
        <f t="shared" si="2"/>
        <v>0</v>
      </c>
      <c r="M8" s="39">
        <f t="shared" si="3"/>
        <v>0</v>
      </c>
      <c r="N8" s="57">
        <v>0</v>
      </c>
      <c r="O8" s="43">
        <v>15</v>
      </c>
      <c r="P8" s="44" t="s">
        <v>317</v>
      </c>
    </row>
    <row r="9" spans="1:15" ht="12.75">
      <c r="A9" s="24" t="s">
        <v>417</v>
      </c>
      <c r="B9" s="25" t="s">
        <v>418</v>
      </c>
      <c r="C9" s="25" t="s">
        <v>33</v>
      </c>
      <c r="E9" s="29">
        <v>0</v>
      </c>
      <c r="G9" s="17">
        <f t="shared" si="0"/>
        <v>0</v>
      </c>
      <c r="I9" s="21">
        <f t="shared" si="1"/>
        <v>0</v>
      </c>
      <c r="K9" s="15">
        <f t="shared" si="2"/>
        <v>0</v>
      </c>
      <c r="M9" s="39">
        <f t="shared" si="3"/>
        <v>0</v>
      </c>
      <c r="N9" s="57">
        <v>0</v>
      </c>
      <c r="O9" s="43">
        <v>250</v>
      </c>
    </row>
    <row r="10" spans="1:16" ht="12.75">
      <c r="A10" s="24" t="s">
        <v>417</v>
      </c>
      <c r="B10" s="25" t="s">
        <v>51</v>
      </c>
      <c r="C10" s="25" t="s">
        <v>31</v>
      </c>
      <c r="E10" s="29">
        <f>D10*Futter</f>
        <v>0</v>
      </c>
      <c r="G10" s="17">
        <f t="shared" si="0"/>
        <v>0</v>
      </c>
      <c r="I10" s="21">
        <f t="shared" si="1"/>
        <v>0</v>
      </c>
      <c r="K10" s="15">
        <f t="shared" si="2"/>
        <v>0</v>
      </c>
      <c r="M10" s="39">
        <f t="shared" si="3"/>
        <v>0</v>
      </c>
      <c r="N10" s="57">
        <v>0</v>
      </c>
      <c r="O10" s="43">
        <v>30</v>
      </c>
      <c r="P10" s="44" t="s">
        <v>419</v>
      </c>
    </row>
    <row r="11" spans="1:16" ht="12.75">
      <c r="A11" s="24" t="s">
        <v>420</v>
      </c>
      <c r="B11" s="25" t="s">
        <v>318</v>
      </c>
      <c r="C11" s="25" t="s">
        <v>33</v>
      </c>
      <c r="E11" s="29">
        <v>0</v>
      </c>
      <c r="G11" s="17">
        <f t="shared" si="0"/>
        <v>0</v>
      </c>
      <c r="I11" s="21">
        <f t="shared" si="1"/>
        <v>0</v>
      </c>
      <c r="K11" s="15">
        <f t="shared" si="2"/>
        <v>0</v>
      </c>
      <c r="M11" s="39">
        <f t="shared" si="3"/>
        <v>0</v>
      </c>
      <c r="N11" s="57">
        <v>0</v>
      </c>
      <c r="O11" s="43">
        <v>15</v>
      </c>
      <c r="P11" s="44" t="s">
        <v>319</v>
      </c>
    </row>
    <row r="12" spans="1:16" ht="12.75">
      <c r="A12" s="24" t="s">
        <v>420</v>
      </c>
      <c r="B12" s="25" t="s">
        <v>54</v>
      </c>
      <c r="C12" s="25" t="s">
        <v>33</v>
      </c>
      <c r="E12" s="29">
        <f aca="true" t="shared" si="4" ref="E12:E35">D12*Futter</f>
        <v>0</v>
      </c>
      <c r="G12" s="17">
        <f t="shared" si="0"/>
        <v>0</v>
      </c>
      <c r="I12" s="21">
        <f t="shared" si="1"/>
        <v>0</v>
      </c>
      <c r="K12" s="15">
        <f t="shared" si="2"/>
        <v>0</v>
      </c>
      <c r="M12" s="39">
        <f t="shared" si="3"/>
        <v>0</v>
      </c>
      <c r="N12" s="57">
        <v>0</v>
      </c>
      <c r="O12" s="43">
        <v>15</v>
      </c>
      <c r="P12" s="44" t="s">
        <v>27</v>
      </c>
    </row>
    <row r="13" spans="1:15" ht="12.75">
      <c r="A13" s="24" t="s">
        <v>420</v>
      </c>
      <c r="B13" s="25" t="s">
        <v>49</v>
      </c>
      <c r="C13" s="25" t="s">
        <v>33</v>
      </c>
      <c r="E13" s="29">
        <f t="shared" si="4"/>
        <v>0</v>
      </c>
      <c r="G13" s="17">
        <f t="shared" si="0"/>
        <v>0</v>
      </c>
      <c r="I13" s="21">
        <f t="shared" si="1"/>
        <v>0</v>
      </c>
      <c r="K13" s="15">
        <f t="shared" si="2"/>
        <v>0</v>
      </c>
      <c r="M13" s="39">
        <f t="shared" si="3"/>
        <v>0</v>
      </c>
      <c r="N13" s="57">
        <v>15</v>
      </c>
      <c r="O13" s="43">
        <v>0</v>
      </c>
    </row>
    <row r="14" spans="1:17" s="1" customFormat="1" ht="12.75">
      <c r="A14" s="24" t="s">
        <v>421</v>
      </c>
      <c r="B14" s="25" t="s">
        <v>43</v>
      </c>
      <c r="C14" s="25" t="s">
        <v>33</v>
      </c>
      <c r="D14" s="10"/>
      <c r="E14" s="29">
        <v>10</v>
      </c>
      <c r="F14" s="50"/>
      <c r="G14" s="17">
        <f t="shared" si="0"/>
        <v>0</v>
      </c>
      <c r="H14" s="53"/>
      <c r="I14" s="21">
        <f t="shared" si="1"/>
        <v>0</v>
      </c>
      <c r="J14" s="13"/>
      <c r="K14" s="15">
        <f t="shared" si="2"/>
        <v>0</v>
      </c>
      <c r="L14" s="47"/>
      <c r="M14" s="39">
        <f t="shared" si="3"/>
        <v>0</v>
      </c>
      <c r="N14" s="57">
        <v>0</v>
      </c>
      <c r="O14" s="43">
        <v>15</v>
      </c>
      <c r="P14" s="19" t="s">
        <v>129</v>
      </c>
      <c r="Q14" s="28"/>
    </row>
    <row r="15" spans="1:16" ht="12.75">
      <c r="A15" s="24" t="s">
        <v>421</v>
      </c>
      <c r="B15" s="25" t="s">
        <v>385</v>
      </c>
      <c r="C15" s="25" t="s">
        <v>33</v>
      </c>
      <c r="E15" s="29">
        <f t="shared" si="4"/>
        <v>0</v>
      </c>
      <c r="G15" s="17">
        <f t="shared" si="0"/>
        <v>0</v>
      </c>
      <c r="I15" s="21">
        <f t="shared" si="1"/>
        <v>0</v>
      </c>
      <c r="K15" s="15">
        <f t="shared" si="2"/>
        <v>0</v>
      </c>
      <c r="M15" s="39">
        <f t="shared" si="3"/>
        <v>0</v>
      </c>
      <c r="N15" s="57">
        <v>0</v>
      </c>
      <c r="O15" s="43">
        <v>15</v>
      </c>
      <c r="P15" s="19" t="s">
        <v>386</v>
      </c>
    </row>
    <row r="16" spans="1:16" ht="12.75">
      <c r="A16" s="24" t="s">
        <v>424</v>
      </c>
      <c r="B16" s="25" t="s">
        <v>266</v>
      </c>
      <c r="C16" s="25" t="s">
        <v>33</v>
      </c>
      <c r="E16" s="29">
        <f t="shared" si="4"/>
        <v>0</v>
      </c>
      <c r="G16" s="17">
        <f t="shared" si="0"/>
        <v>0</v>
      </c>
      <c r="I16" s="21">
        <f t="shared" si="1"/>
        <v>0</v>
      </c>
      <c r="K16" s="15">
        <f t="shared" si="2"/>
        <v>0</v>
      </c>
      <c r="M16" s="39">
        <f t="shared" si="3"/>
        <v>0</v>
      </c>
      <c r="N16" s="57">
        <v>0</v>
      </c>
      <c r="O16" s="43">
        <v>80</v>
      </c>
      <c r="P16" s="44" t="s">
        <v>425</v>
      </c>
    </row>
    <row r="17" spans="1:16" ht="12.75">
      <c r="A17" s="24" t="s">
        <v>424</v>
      </c>
      <c r="B17" s="25" t="s">
        <v>266</v>
      </c>
      <c r="C17" s="25" t="s">
        <v>33</v>
      </c>
      <c r="E17" s="29">
        <f t="shared" si="4"/>
        <v>0</v>
      </c>
      <c r="G17" s="17">
        <f t="shared" si="0"/>
        <v>0</v>
      </c>
      <c r="I17" s="21">
        <f t="shared" si="1"/>
        <v>0</v>
      </c>
      <c r="K17" s="15">
        <f t="shared" si="2"/>
        <v>0</v>
      </c>
      <c r="M17" s="39">
        <f t="shared" si="3"/>
        <v>0</v>
      </c>
      <c r="N17" s="57">
        <v>0</v>
      </c>
      <c r="O17" s="43">
        <v>20</v>
      </c>
      <c r="P17" s="44" t="s">
        <v>426</v>
      </c>
    </row>
    <row r="18" spans="1:15" ht="12.75">
      <c r="A18" s="24" t="s">
        <v>424</v>
      </c>
      <c r="B18" s="25" t="s">
        <v>117</v>
      </c>
      <c r="C18" s="25" t="s">
        <v>33</v>
      </c>
      <c r="E18" s="29">
        <v>50</v>
      </c>
      <c r="G18" s="17">
        <f t="shared" si="0"/>
        <v>0</v>
      </c>
      <c r="I18" s="21">
        <f t="shared" si="1"/>
        <v>0</v>
      </c>
      <c r="K18" s="15">
        <f t="shared" si="2"/>
        <v>0</v>
      </c>
      <c r="M18" s="39">
        <f t="shared" si="3"/>
        <v>0</v>
      </c>
      <c r="N18" s="57">
        <v>0</v>
      </c>
      <c r="O18" s="43">
        <v>0</v>
      </c>
    </row>
    <row r="19" spans="1:16" ht="12.75">
      <c r="A19" s="24" t="s">
        <v>427</v>
      </c>
      <c r="B19" s="25" t="s">
        <v>230</v>
      </c>
      <c r="C19" s="25" t="s">
        <v>231</v>
      </c>
      <c r="E19" s="29">
        <f t="shared" si="4"/>
        <v>0</v>
      </c>
      <c r="G19" s="17">
        <f t="shared" si="0"/>
        <v>0</v>
      </c>
      <c r="I19" s="21">
        <f t="shared" si="1"/>
        <v>0</v>
      </c>
      <c r="K19" s="15">
        <f t="shared" si="2"/>
        <v>0</v>
      </c>
      <c r="M19" s="39">
        <f t="shared" si="3"/>
        <v>0</v>
      </c>
      <c r="N19" s="57">
        <v>0</v>
      </c>
      <c r="O19" s="43">
        <v>15</v>
      </c>
      <c r="P19" s="44" t="s">
        <v>438</v>
      </c>
    </row>
    <row r="20" spans="1:15" ht="12.75">
      <c r="A20" s="24" t="s">
        <v>428</v>
      </c>
      <c r="B20" s="25" t="s">
        <v>270</v>
      </c>
      <c r="C20" s="25" t="s">
        <v>33</v>
      </c>
      <c r="E20" s="29">
        <f t="shared" si="4"/>
        <v>0</v>
      </c>
      <c r="G20" s="17">
        <f t="shared" si="0"/>
        <v>0</v>
      </c>
      <c r="I20" s="21">
        <f t="shared" si="1"/>
        <v>0</v>
      </c>
      <c r="K20" s="15">
        <f t="shared" si="2"/>
        <v>0</v>
      </c>
      <c r="M20" s="39">
        <f t="shared" si="3"/>
        <v>0</v>
      </c>
      <c r="N20" s="57">
        <v>0</v>
      </c>
      <c r="O20" s="43">
        <v>25</v>
      </c>
    </row>
    <row r="21" spans="1:16" ht="12.75">
      <c r="A21" s="24" t="s">
        <v>430</v>
      </c>
      <c r="B21" s="25" t="s">
        <v>273</v>
      </c>
      <c r="C21" s="25" t="s">
        <v>33</v>
      </c>
      <c r="E21" s="29">
        <v>0</v>
      </c>
      <c r="G21" s="17">
        <f t="shared" si="0"/>
        <v>0</v>
      </c>
      <c r="I21" s="21">
        <f t="shared" si="1"/>
        <v>0</v>
      </c>
      <c r="K21" s="15">
        <f t="shared" si="2"/>
        <v>0</v>
      </c>
      <c r="M21" s="39">
        <f t="shared" si="3"/>
        <v>0</v>
      </c>
      <c r="N21" s="57">
        <v>0</v>
      </c>
      <c r="O21" s="43">
        <v>15</v>
      </c>
      <c r="P21" s="44" t="s">
        <v>274</v>
      </c>
    </row>
    <row r="22" spans="1:16" ht="12.75">
      <c r="A22" s="24" t="s">
        <v>435</v>
      </c>
      <c r="B22" s="25" t="s">
        <v>41</v>
      </c>
      <c r="C22" s="25" t="s">
        <v>33</v>
      </c>
      <c r="E22" s="29">
        <f t="shared" si="4"/>
        <v>0</v>
      </c>
      <c r="G22" s="17">
        <f t="shared" si="0"/>
        <v>0</v>
      </c>
      <c r="I22" s="21">
        <f t="shared" si="1"/>
        <v>0</v>
      </c>
      <c r="K22" s="15">
        <f t="shared" si="2"/>
        <v>0</v>
      </c>
      <c r="M22" s="39">
        <f t="shared" si="3"/>
        <v>0</v>
      </c>
      <c r="N22" s="57">
        <v>0</v>
      </c>
      <c r="O22" s="43">
        <v>15</v>
      </c>
      <c r="P22" s="44" t="s">
        <v>71</v>
      </c>
    </row>
    <row r="23" spans="1:16" ht="12.75">
      <c r="A23" s="24" t="s">
        <v>436</v>
      </c>
      <c r="B23" s="25" t="s">
        <v>171</v>
      </c>
      <c r="C23" s="25" t="s">
        <v>33</v>
      </c>
      <c r="E23" s="29">
        <v>0</v>
      </c>
      <c r="G23" s="17">
        <f t="shared" si="0"/>
        <v>0</v>
      </c>
      <c r="I23" s="21">
        <f t="shared" si="1"/>
        <v>0</v>
      </c>
      <c r="K23" s="15">
        <f t="shared" si="2"/>
        <v>0</v>
      </c>
      <c r="M23" s="39">
        <f t="shared" si="3"/>
        <v>0</v>
      </c>
      <c r="N23" s="57">
        <v>0</v>
      </c>
      <c r="O23" s="43">
        <v>15</v>
      </c>
      <c r="P23" s="44" t="s">
        <v>101</v>
      </c>
    </row>
    <row r="24" spans="1:15" ht="12.75">
      <c r="A24" s="24" t="s">
        <v>436</v>
      </c>
      <c r="B24" s="25" t="s">
        <v>203</v>
      </c>
      <c r="C24" s="25" t="s">
        <v>33</v>
      </c>
      <c r="E24" s="29">
        <v>0</v>
      </c>
      <c r="G24" s="17">
        <f t="shared" si="0"/>
        <v>0</v>
      </c>
      <c r="I24" s="21">
        <f t="shared" si="1"/>
        <v>0</v>
      </c>
      <c r="K24" s="15">
        <f t="shared" si="2"/>
        <v>0</v>
      </c>
      <c r="M24" s="39">
        <f t="shared" si="3"/>
        <v>0</v>
      </c>
      <c r="N24" s="57">
        <v>0</v>
      </c>
      <c r="O24" s="43">
        <v>100</v>
      </c>
    </row>
    <row r="25" spans="1:16" ht="12.75">
      <c r="A25" s="24" t="s">
        <v>437</v>
      </c>
      <c r="B25" s="25" t="s">
        <v>87</v>
      </c>
      <c r="C25" s="25" t="s">
        <v>31</v>
      </c>
      <c r="E25" s="29">
        <v>0</v>
      </c>
      <c r="G25" s="17">
        <f t="shared" si="0"/>
        <v>0</v>
      </c>
      <c r="I25" s="21">
        <f t="shared" si="1"/>
        <v>0</v>
      </c>
      <c r="K25" s="15">
        <f t="shared" si="2"/>
        <v>0</v>
      </c>
      <c r="M25" s="39">
        <f t="shared" si="3"/>
        <v>0</v>
      </c>
      <c r="N25" s="57">
        <v>0</v>
      </c>
      <c r="O25" s="43">
        <v>15</v>
      </c>
      <c r="P25" s="44" t="s">
        <v>245</v>
      </c>
    </row>
    <row r="26" spans="1:15" ht="12.75">
      <c r="A26" s="24"/>
      <c r="B26" s="25"/>
      <c r="C26" s="25"/>
      <c r="E26" s="29">
        <f t="shared" si="4"/>
        <v>0</v>
      </c>
      <c r="G26" s="17">
        <f t="shared" si="0"/>
        <v>0</v>
      </c>
      <c r="I26" s="21">
        <f t="shared" si="1"/>
        <v>0</v>
      </c>
      <c r="K26" s="15">
        <f t="shared" si="2"/>
        <v>0</v>
      </c>
      <c r="M26" s="39">
        <f t="shared" si="3"/>
        <v>0</v>
      </c>
      <c r="N26" s="57">
        <v>0</v>
      </c>
      <c r="O26" s="43">
        <v>0</v>
      </c>
    </row>
    <row r="27" spans="1:15" ht="12.75">
      <c r="A27" s="24"/>
      <c r="B27" s="25"/>
      <c r="C27" s="25"/>
      <c r="E27" s="29">
        <f t="shared" si="4"/>
        <v>0</v>
      </c>
      <c r="G27" s="17">
        <f t="shared" si="0"/>
        <v>0</v>
      </c>
      <c r="I27" s="21">
        <f t="shared" si="1"/>
        <v>0</v>
      </c>
      <c r="K27" s="15">
        <f t="shared" si="2"/>
        <v>0</v>
      </c>
      <c r="M27" s="39">
        <f t="shared" si="3"/>
        <v>0</v>
      </c>
      <c r="N27" s="57">
        <v>0</v>
      </c>
      <c r="O27" s="43">
        <v>0</v>
      </c>
    </row>
    <row r="28" spans="1:15" ht="12.75">
      <c r="A28" s="24"/>
      <c r="B28" s="25"/>
      <c r="C28" s="25"/>
      <c r="E28" s="29">
        <f t="shared" si="4"/>
        <v>0</v>
      </c>
      <c r="G28" s="17">
        <f t="shared" si="0"/>
        <v>0</v>
      </c>
      <c r="I28" s="21">
        <f t="shared" si="1"/>
        <v>0</v>
      </c>
      <c r="K28" s="15">
        <f t="shared" si="2"/>
        <v>0</v>
      </c>
      <c r="M28" s="39">
        <f t="shared" si="3"/>
        <v>0</v>
      </c>
      <c r="N28" s="57">
        <v>0</v>
      </c>
      <c r="O28" s="43">
        <v>0</v>
      </c>
    </row>
    <row r="29" spans="1:15" ht="12.75">
      <c r="A29" s="24"/>
      <c r="B29" s="25"/>
      <c r="C29" s="25"/>
      <c r="E29" s="29">
        <v>0</v>
      </c>
      <c r="G29" s="17">
        <f t="shared" si="0"/>
        <v>0</v>
      </c>
      <c r="I29" s="21">
        <f t="shared" si="1"/>
        <v>0</v>
      </c>
      <c r="K29" s="15">
        <f t="shared" si="2"/>
        <v>0</v>
      </c>
      <c r="M29" s="39">
        <f t="shared" si="3"/>
        <v>0</v>
      </c>
      <c r="N29" s="57">
        <v>0</v>
      </c>
      <c r="O29" s="43">
        <v>0</v>
      </c>
    </row>
    <row r="30" spans="1:15" ht="12.75">
      <c r="A30" s="24"/>
      <c r="B30" s="25"/>
      <c r="C30" s="25"/>
      <c r="E30" s="29">
        <f t="shared" si="4"/>
        <v>0</v>
      </c>
      <c r="G30" s="17">
        <f t="shared" si="0"/>
        <v>0</v>
      </c>
      <c r="I30" s="21">
        <f t="shared" si="1"/>
        <v>0</v>
      </c>
      <c r="K30" s="15">
        <f t="shared" si="2"/>
        <v>0</v>
      </c>
      <c r="M30" s="39">
        <f t="shared" si="3"/>
        <v>0</v>
      </c>
      <c r="N30" s="57">
        <v>0</v>
      </c>
      <c r="O30" s="43">
        <v>0</v>
      </c>
    </row>
    <row r="31" spans="1:15" ht="12.75">
      <c r="A31" s="24"/>
      <c r="B31" s="25"/>
      <c r="C31" s="25"/>
      <c r="E31" s="29">
        <v>0</v>
      </c>
      <c r="G31" s="17">
        <f t="shared" si="0"/>
        <v>0</v>
      </c>
      <c r="I31" s="21">
        <f t="shared" si="1"/>
        <v>0</v>
      </c>
      <c r="K31" s="15">
        <f t="shared" si="2"/>
        <v>0</v>
      </c>
      <c r="M31" s="39">
        <f t="shared" si="3"/>
        <v>0</v>
      </c>
      <c r="N31" s="57">
        <v>0</v>
      </c>
      <c r="O31" s="43">
        <v>0</v>
      </c>
    </row>
    <row r="32" spans="1:15" ht="12.75">
      <c r="A32" s="24"/>
      <c r="B32" s="25"/>
      <c r="C32" s="25"/>
      <c r="E32" s="29">
        <v>0</v>
      </c>
      <c r="G32" s="17">
        <f t="shared" si="0"/>
        <v>0</v>
      </c>
      <c r="I32" s="21">
        <f t="shared" si="1"/>
        <v>0</v>
      </c>
      <c r="K32" s="15">
        <f t="shared" si="2"/>
        <v>0</v>
      </c>
      <c r="M32" s="39">
        <f t="shared" si="3"/>
        <v>0</v>
      </c>
      <c r="N32" s="57">
        <v>0</v>
      </c>
      <c r="O32" s="43">
        <v>0</v>
      </c>
    </row>
    <row r="33" spans="1:15" ht="12.75">
      <c r="A33" s="24"/>
      <c r="B33" s="25"/>
      <c r="C33" s="25"/>
      <c r="E33" s="29">
        <v>0</v>
      </c>
      <c r="G33" s="17">
        <f t="shared" si="0"/>
        <v>0</v>
      </c>
      <c r="I33" s="21">
        <f t="shared" si="1"/>
        <v>0</v>
      </c>
      <c r="K33" s="15">
        <f t="shared" si="2"/>
        <v>0</v>
      </c>
      <c r="M33" s="39">
        <f t="shared" si="3"/>
        <v>0</v>
      </c>
      <c r="N33" s="57">
        <v>0</v>
      </c>
      <c r="O33" s="43">
        <v>0</v>
      </c>
    </row>
    <row r="34" spans="1:15" ht="12.75">
      <c r="A34" s="24"/>
      <c r="B34" s="25"/>
      <c r="C34" s="25"/>
      <c r="E34" s="29">
        <f t="shared" si="4"/>
        <v>0</v>
      </c>
      <c r="G34" s="17">
        <f t="shared" si="0"/>
        <v>0</v>
      </c>
      <c r="I34" s="21">
        <f t="shared" si="1"/>
        <v>0</v>
      </c>
      <c r="K34" s="15">
        <f t="shared" si="2"/>
        <v>0</v>
      </c>
      <c r="M34" s="39">
        <f t="shared" si="3"/>
        <v>0</v>
      </c>
      <c r="N34" s="57">
        <v>0</v>
      </c>
      <c r="O34" s="43">
        <v>0</v>
      </c>
    </row>
    <row r="35" spans="1:15" ht="12.75">
      <c r="A35" s="24"/>
      <c r="B35" s="25"/>
      <c r="C35" s="25"/>
      <c r="E35" s="29">
        <f t="shared" si="4"/>
        <v>0</v>
      </c>
      <c r="G35" s="17">
        <f t="shared" si="0"/>
        <v>0</v>
      </c>
      <c r="I35" s="21">
        <f t="shared" si="1"/>
        <v>0</v>
      </c>
      <c r="K35" s="15">
        <f t="shared" si="2"/>
        <v>0</v>
      </c>
      <c r="M35" s="39">
        <f t="shared" si="3"/>
        <v>0</v>
      </c>
      <c r="N35" s="57">
        <v>0</v>
      </c>
      <c r="O35" s="43">
        <v>0</v>
      </c>
    </row>
    <row r="36" spans="5:14" ht="12.75">
      <c r="E36" s="29"/>
      <c r="G36" s="17"/>
      <c r="I36" s="21"/>
      <c r="K36" s="15"/>
      <c r="M36" s="39"/>
      <c r="N36" s="57"/>
    </row>
    <row r="37" spans="1:17" s="1" customFormat="1" ht="12.75">
      <c r="A37" s="2"/>
      <c r="B37" s="1" t="s">
        <v>8</v>
      </c>
      <c r="D37" s="11"/>
      <c r="E37" s="30">
        <f>SUM(E2:E36)</f>
        <v>70</v>
      </c>
      <c r="F37" s="49"/>
      <c r="G37" s="16">
        <f>SUM(G2:G36)</f>
        <v>85.79</v>
      </c>
      <c r="H37" s="54"/>
      <c r="I37" s="20">
        <f>SUM(I2:I36)</f>
        <v>20</v>
      </c>
      <c r="J37" s="12"/>
      <c r="K37" s="14">
        <f>SUM(K2:K36)</f>
        <v>0</v>
      </c>
      <c r="L37" s="46"/>
      <c r="M37" s="40">
        <f>SUM(M2:M36)</f>
        <v>94.07999999999998</v>
      </c>
      <c r="N37" s="56">
        <f>SUM(N2:N36)</f>
        <v>4179.64</v>
      </c>
      <c r="O37" s="42">
        <f>SUM(O2:O36)</f>
        <v>1114.5600000000002</v>
      </c>
      <c r="P37" s="6"/>
      <c r="Q37" s="157">
        <f>SUM(Q2:Q36)</f>
        <v>593.3599999999999</v>
      </c>
    </row>
    <row r="38" ht="12.75">
      <c r="M38" s="39"/>
    </row>
    <row r="39" spans="1:15" ht="12.75">
      <c r="A39" s="2"/>
      <c r="B39" s="1" t="s">
        <v>12</v>
      </c>
      <c r="C39" s="1"/>
      <c r="D39" s="11"/>
      <c r="E39" s="30">
        <f>SUM(E58:Q58)</f>
        <v>4452.860000000001</v>
      </c>
      <c r="F39" s="49"/>
      <c r="G39" s="4"/>
      <c r="H39" s="54"/>
      <c r="I39" s="9"/>
      <c r="J39" s="12"/>
      <c r="K39" s="7"/>
      <c r="L39" s="46"/>
      <c r="M39" s="36"/>
      <c r="N39" s="56"/>
      <c r="O39" s="42"/>
    </row>
    <row r="44" ht="12.75">
      <c r="B44" t="s">
        <v>15</v>
      </c>
    </row>
    <row r="46" spans="1:15" ht="12.75">
      <c r="A46" s="3" t="s">
        <v>414</v>
      </c>
      <c r="B46" t="s">
        <v>115</v>
      </c>
      <c r="E46" s="117"/>
      <c r="N46" s="56"/>
      <c r="O46" s="106">
        <v>-115</v>
      </c>
    </row>
    <row r="47" spans="1:15" ht="12.75">
      <c r="A47" s="3" t="s">
        <v>414</v>
      </c>
      <c r="B47" t="s">
        <v>416</v>
      </c>
      <c r="O47" s="43">
        <v>-130</v>
      </c>
    </row>
    <row r="48" spans="1:15" ht="12.75">
      <c r="A48" s="3" t="s">
        <v>421</v>
      </c>
      <c r="B48" t="s">
        <v>422</v>
      </c>
      <c r="E48" s="117"/>
      <c r="O48" s="43">
        <v>-122</v>
      </c>
    </row>
    <row r="49" spans="1:15" ht="12.75">
      <c r="A49" s="3" t="s">
        <v>421</v>
      </c>
      <c r="B49" t="s">
        <v>423</v>
      </c>
      <c r="O49" s="43">
        <v>-98.02</v>
      </c>
    </row>
    <row r="50" spans="1:15" ht="12.75">
      <c r="A50" s="3" t="s">
        <v>429</v>
      </c>
      <c r="B50" t="s">
        <v>439</v>
      </c>
      <c r="E50" s="117"/>
      <c r="N50" s="56"/>
      <c r="O50" s="106">
        <v>-122.36</v>
      </c>
    </row>
    <row r="51" spans="1:15" ht="12.75">
      <c r="A51" s="3" t="s">
        <v>429</v>
      </c>
      <c r="B51" t="s">
        <v>115</v>
      </c>
      <c r="O51" s="43">
        <v>-115</v>
      </c>
    </row>
    <row r="52" spans="1:15" ht="12.75">
      <c r="A52" s="3" t="s">
        <v>429</v>
      </c>
      <c r="B52" t="s">
        <v>440</v>
      </c>
      <c r="E52" s="117"/>
      <c r="O52" s="43">
        <v>-74.46</v>
      </c>
    </row>
    <row r="53" spans="1:17" ht="12.75">
      <c r="A53" s="3" t="s">
        <v>431</v>
      </c>
      <c r="B53" t="s">
        <v>432</v>
      </c>
      <c r="Q53" s="117">
        <v>-180</v>
      </c>
    </row>
    <row r="54" spans="1:17" ht="12.75">
      <c r="A54" s="3" t="s">
        <v>433</v>
      </c>
      <c r="B54" t="s">
        <v>212</v>
      </c>
      <c r="E54" s="117"/>
      <c r="O54" s="43">
        <v>-267.84</v>
      </c>
      <c r="Q54" s="117"/>
    </row>
    <row r="55" spans="1:17" ht="12.75">
      <c r="A55" s="3" t="s">
        <v>433</v>
      </c>
      <c r="B55" t="s">
        <v>434</v>
      </c>
      <c r="Q55" s="117">
        <v>-479.89</v>
      </c>
    </row>
    <row r="56" spans="1:17" s="1" customFormat="1" ht="12.75">
      <c r="A56" s="3"/>
      <c r="B56"/>
      <c r="C56"/>
      <c r="D56" s="10"/>
      <c r="E56" s="117"/>
      <c r="F56" s="50"/>
      <c r="G56" s="5"/>
      <c r="H56" s="53"/>
      <c r="I56" s="18"/>
      <c r="J56" s="13"/>
      <c r="K56" s="8"/>
      <c r="L56" s="47"/>
      <c r="M56" s="23"/>
      <c r="N56" s="58"/>
      <c r="O56" s="43"/>
      <c r="P56" s="44"/>
      <c r="Q56" s="31"/>
    </row>
    <row r="58" spans="1:17" ht="12.75">
      <c r="A58" s="2"/>
      <c r="B58" s="1" t="s">
        <v>21</v>
      </c>
      <c r="C58" s="1"/>
      <c r="D58" s="11"/>
      <c r="E58" s="30">
        <f>SUM(E37+E56)</f>
        <v>70</v>
      </c>
      <c r="F58" s="49"/>
      <c r="G58" s="16">
        <f>SUM(G37)</f>
        <v>85.79</v>
      </c>
      <c r="H58" s="54"/>
      <c r="I58" s="20">
        <f>SUM(I37)</f>
        <v>20</v>
      </c>
      <c r="J58" s="12"/>
      <c r="K58" s="14">
        <f>SUM(K37)</f>
        <v>0</v>
      </c>
      <c r="L58" s="46"/>
      <c r="M58" s="40">
        <f>SUM(M37)</f>
        <v>94.07999999999998</v>
      </c>
      <c r="N58" s="56">
        <f>SUM(N37)</f>
        <v>4179.64</v>
      </c>
      <c r="O58" s="42">
        <f>SUM(O37:O57)</f>
        <v>69.88000000000022</v>
      </c>
      <c r="P58" s="6"/>
      <c r="Q58" s="157">
        <f>SUM(Q37:Q57)</f>
        <v>-66.53000000000009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49">
      <selection activeCell="O45" sqref="O45"/>
    </sheetView>
  </sheetViews>
  <sheetFormatPr defaultColWidth="11.421875" defaultRowHeight="12.75"/>
  <cols>
    <col min="1" max="1" width="7.140625" style="3" customWidth="1"/>
    <col min="2" max="2" width="19.57421875" style="0" customWidth="1"/>
    <col min="3" max="3" width="5.57421875" style="0" customWidth="1"/>
    <col min="4" max="4" width="5.00390625" style="10" customWidth="1"/>
    <col min="5" max="5" width="11.140625" style="31" customWidth="1"/>
    <col min="6" max="6" width="4.7109375" style="50" customWidth="1"/>
    <col min="7" max="7" width="9.574218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116" customWidth="1"/>
    <col min="14" max="14" width="10.421875" style="58" customWidth="1"/>
    <col min="15" max="15" width="10.140625" style="43" customWidth="1"/>
    <col min="16" max="16" width="14.8515625" style="63" customWidth="1"/>
    <col min="17" max="17" width="11.57421875" style="31" customWidth="1"/>
    <col min="18" max="18" width="11.421875" style="126" customWidth="1"/>
  </cols>
  <sheetData>
    <row r="1" spans="1:18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155">
        <v>25</v>
      </c>
      <c r="N1" s="55"/>
      <c r="O1" s="41"/>
      <c r="P1" s="62"/>
      <c r="Q1" s="28"/>
      <c r="R1" s="78"/>
    </row>
    <row r="2" spans="2:17" ht="12.75">
      <c r="B2" t="s">
        <v>19</v>
      </c>
      <c r="E2" s="117">
        <f>'November 2014'!E58</f>
        <v>70</v>
      </c>
      <c r="G2" s="118">
        <f>'November 2014'!G58</f>
        <v>85.79</v>
      </c>
      <c r="I2" s="119">
        <f>'November 2014'!I58</f>
        <v>20</v>
      </c>
      <c r="K2" s="120">
        <f>'November 2014'!K58</f>
        <v>0</v>
      </c>
      <c r="M2" s="116">
        <f>'November 2014'!M58</f>
        <v>94.07999999999998</v>
      </c>
      <c r="N2" s="58">
        <f>'November 2014'!N58</f>
        <v>4179.64</v>
      </c>
      <c r="O2" s="43">
        <f>'November 2014'!O58</f>
        <v>69.88000000000022</v>
      </c>
      <c r="Q2" s="161">
        <f>SUM('November 2014'!Q58)</f>
        <v>-66.53000000000009</v>
      </c>
    </row>
    <row r="3" spans="1:18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77" t="s">
        <v>16</v>
      </c>
      <c r="N3" s="56" t="s">
        <v>7</v>
      </c>
      <c r="O3" s="42" t="s">
        <v>6</v>
      </c>
      <c r="P3" s="62"/>
      <c r="Q3" s="145" t="s">
        <v>333</v>
      </c>
      <c r="R3" s="78" t="s">
        <v>472</v>
      </c>
    </row>
    <row r="4" spans="1:18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77"/>
      <c r="N4" s="56"/>
      <c r="O4" s="42"/>
      <c r="P4" s="62"/>
      <c r="Q4" s="28"/>
      <c r="R4" s="78"/>
    </row>
    <row r="5" spans="1:16" ht="12.75">
      <c r="A5" s="24" t="s">
        <v>441</v>
      </c>
      <c r="B5" s="25" t="s">
        <v>32</v>
      </c>
      <c r="C5" s="25" t="s">
        <v>33</v>
      </c>
      <c r="E5" s="29">
        <f>D5*Futter</f>
        <v>0</v>
      </c>
      <c r="G5" s="17">
        <f>F5*Impfung</f>
        <v>0</v>
      </c>
      <c r="I5" s="21">
        <f>H5*Entwurmung</f>
        <v>0</v>
      </c>
      <c r="K5" s="15">
        <f>J5*Parasiten</f>
        <v>0</v>
      </c>
      <c r="M5" s="116">
        <f>L5*kr</f>
        <v>0</v>
      </c>
      <c r="N5" s="64">
        <v>0</v>
      </c>
      <c r="O5" s="43">
        <v>40</v>
      </c>
      <c r="P5" s="63" t="s">
        <v>442</v>
      </c>
    </row>
    <row r="6" spans="1:16" ht="12.75">
      <c r="A6" s="3" t="s">
        <v>443</v>
      </c>
      <c r="B6" t="s">
        <v>37</v>
      </c>
      <c r="C6" t="s">
        <v>33</v>
      </c>
      <c r="E6" s="29">
        <f aca="true" t="shared" si="0" ref="E6:E46">D6*Futter</f>
        <v>0</v>
      </c>
      <c r="G6" s="17">
        <f aca="true" t="shared" si="1" ref="G6:G46">F6*Impfung</f>
        <v>0</v>
      </c>
      <c r="I6" s="21">
        <f aca="true" t="shared" si="2" ref="I6:I46">H6*Entwurmung</f>
        <v>0</v>
      </c>
      <c r="K6" s="15">
        <f aca="true" t="shared" si="3" ref="K6:K46">J6*Parasiten</f>
        <v>0</v>
      </c>
      <c r="M6" s="116">
        <f aca="true" t="shared" si="4" ref="M6:M46">L6*KastrRüde</f>
        <v>0</v>
      </c>
      <c r="N6" s="57">
        <v>0</v>
      </c>
      <c r="O6" s="43">
        <v>30</v>
      </c>
      <c r="P6" s="63" t="s">
        <v>140</v>
      </c>
    </row>
    <row r="7" spans="1:16" ht="12.75">
      <c r="A7" s="3" t="s">
        <v>443</v>
      </c>
      <c r="B7" t="s">
        <v>51</v>
      </c>
      <c r="C7" t="s">
        <v>31</v>
      </c>
      <c r="E7" s="29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116">
        <f t="shared" si="4"/>
        <v>0</v>
      </c>
      <c r="N7" s="57">
        <v>0</v>
      </c>
      <c r="O7" s="43">
        <v>15</v>
      </c>
      <c r="P7" s="63" t="s">
        <v>419</v>
      </c>
    </row>
    <row r="8" spans="1:16" ht="12.75">
      <c r="A8" s="3" t="s">
        <v>444</v>
      </c>
      <c r="B8" t="s">
        <v>200</v>
      </c>
      <c r="C8" t="s">
        <v>33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116">
        <f t="shared" si="4"/>
        <v>0</v>
      </c>
      <c r="N8" s="57">
        <v>0</v>
      </c>
      <c r="O8" s="43">
        <v>15</v>
      </c>
      <c r="P8" s="63" t="s">
        <v>447</v>
      </c>
    </row>
    <row r="9" spans="1:15" ht="12.75">
      <c r="A9" s="3" t="s">
        <v>448</v>
      </c>
      <c r="B9" t="s">
        <v>449</v>
      </c>
      <c r="C9" t="s">
        <v>33</v>
      </c>
      <c r="E9" s="29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116">
        <f t="shared" si="4"/>
        <v>0</v>
      </c>
      <c r="N9" s="57">
        <v>0</v>
      </c>
      <c r="O9" s="43">
        <v>250</v>
      </c>
    </row>
    <row r="10" spans="1:17" ht="12.75">
      <c r="A10" s="3" t="s">
        <v>448</v>
      </c>
      <c r="B10" t="s">
        <v>450</v>
      </c>
      <c r="C10" t="s">
        <v>33</v>
      </c>
      <c r="E10" s="29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116">
        <f t="shared" si="4"/>
        <v>0</v>
      </c>
      <c r="N10" s="57">
        <v>0</v>
      </c>
      <c r="O10" s="43">
        <v>0</v>
      </c>
      <c r="Q10" s="117">
        <v>20</v>
      </c>
    </row>
    <row r="11" spans="1:16" ht="12.75">
      <c r="A11" s="24" t="s">
        <v>451</v>
      </c>
      <c r="B11" s="25" t="s">
        <v>54</v>
      </c>
      <c r="C11" s="25" t="s">
        <v>33</v>
      </c>
      <c r="E11" s="29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116">
        <f t="shared" si="4"/>
        <v>0</v>
      </c>
      <c r="N11" s="57">
        <v>0</v>
      </c>
      <c r="O11" s="43">
        <v>15</v>
      </c>
      <c r="P11" s="63" t="s">
        <v>27</v>
      </c>
    </row>
    <row r="12" spans="1:15" ht="12.75">
      <c r="A12" s="24" t="s">
        <v>451</v>
      </c>
      <c r="B12" s="25" t="s">
        <v>49</v>
      </c>
      <c r="C12" s="25" t="s">
        <v>33</v>
      </c>
      <c r="E12" s="29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116">
        <f t="shared" si="4"/>
        <v>0</v>
      </c>
      <c r="N12" s="57">
        <v>0</v>
      </c>
      <c r="O12" s="43">
        <v>15</v>
      </c>
    </row>
    <row r="13" spans="1:16" ht="12.75">
      <c r="A13" s="3" t="s">
        <v>453</v>
      </c>
      <c r="B13" s="25" t="s">
        <v>385</v>
      </c>
      <c r="C13" s="25" t="s">
        <v>231</v>
      </c>
      <c r="E13" s="29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116">
        <f t="shared" si="4"/>
        <v>0</v>
      </c>
      <c r="N13" s="57">
        <v>0</v>
      </c>
      <c r="O13" s="43">
        <v>15</v>
      </c>
      <c r="P13" s="63" t="s">
        <v>386</v>
      </c>
    </row>
    <row r="14" spans="1:16" ht="12.75">
      <c r="A14" s="3" t="s">
        <v>454</v>
      </c>
      <c r="B14" s="25" t="s">
        <v>43</v>
      </c>
      <c r="C14" s="25" t="s">
        <v>33</v>
      </c>
      <c r="E14" s="29">
        <v>10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116">
        <f t="shared" si="4"/>
        <v>0</v>
      </c>
      <c r="N14" s="57">
        <v>0</v>
      </c>
      <c r="O14" s="43">
        <v>15</v>
      </c>
      <c r="P14" s="63" t="s">
        <v>129</v>
      </c>
    </row>
    <row r="15" spans="1:16" ht="12.75">
      <c r="A15" s="3" t="s">
        <v>454</v>
      </c>
      <c r="B15" s="25" t="s">
        <v>455</v>
      </c>
      <c r="C15" s="25" t="s">
        <v>33</v>
      </c>
      <c r="E15" s="29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116">
        <f t="shared" si="4"/>
        <v>0</v>
      </c>
      <c r="N15" s="57">
        <v>0</v>
      </c>
      <c r="O15" s="43">
        <v>100</v>
      </c>
      <c r="P15" s="63" t="s">
        <v>456</v>
      </c>
    </row>
    <row r="16" spans="1:16" ht="12.75">
      <c r="A16" s="3" t="s">
        <v>457</v>
      </c>
      <c r="B16" s="25" t="s">
        <v>266</v>
      </c>
      <c r="C16" s="25" t="s">
        <v>33</v>
      </c>
      <c r="E16" s="29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116">
        <f t="shared" si="4"/>
        <v>0</v>
      </c>
      <c r="N16" s="57">
        <v>0</v>
      </c>
      <c r="O16" s="43">
        <v>120</v>
      </c>
      <c r="P16" s="63" t="s">
        <v>459</v>
      </c>
    </row>
    <row r="17" spans="1:15" ht="12.75">
      <c r="A17" s="3" t="s">
        <v>460</v>
      </c>
      <c r="B17" s="25" t="s">
        <v>461</v>
      </c>
      <c r="C17" s="25" t="s">
        <v>33</v>
      </c>
      <c r="E17" s="29">
        <v>0</v>
      </c>
      <c r="G17" s="17">
        <v>0</v>
      </c>
      <c r="I17" s="21">
        <v>0</v>
      </c>
      <c r="K17" s="15">
        <v>0</v>
      </c>
      <c r="M17" s="116">
        <v>0</v>
      </c>
      <c r="N17" s="57">
        <v>0</v>
      </c>
      <c r="O17" s="43">
        <v>50</v>
      </c>
    </row>
    <row r="18" spans="1:16" ht="12.75">
      <c r="A18" s="3" t="s">
        <v>460</v>
      </c>
      <c r="B18" s="25" t="s">
        <v>41</v>
      </c>
      <c r="C18" s="25" t="s">
        <v>33</v>
      </c>
      <c r="E18" s="29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116">
        <f t="shared" si="4"/>
        <v>0</v>
      </c>
      <c r="N18" s="57">
        <v>0</v>
      </c>
      <c r="O18" s="43">
        <v>15</v>
      </c>
      <c r="P18" s="63" t="s">
        <v>462</v>
      </c>
    </row>
    <row r="19" spans="1:16" ht="12.75">
      <c r="A19" s="3" t="s">
        <v>460</v>
      </c>
      <c r="B19" s="25" t="s">
        <v>463</v>
      </c>
      <c r="C19" s="25" t="s">
        <v>33</v>
      </c>
      <c r="E19" s="29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116">
        <f t="shared" si="4"/>
        <v>0</v>
      </c>
      <c r="N19" s="57">
        <v>0</v>
      </c>
      <c r="O19" s="43">
        <v>20</v>
      </c>
      <c r="P19" s="63" t="s">
        <v>464</v>
      </c>
    </row>
    <row r="20" spans="1:16" ht="12.75">
      <c r="A20" s="3" t="s">
        <v>465</v>
      </c>
      <c r="B20" s="25" t="s">
        <v>230</v>
      </c>
      <c r="C20" s="25" t="s">
        <v>231</v>
      </c>
      <c r="E20" s="29">
        <f t="shared" si="0"/>
        <v>0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116">
        <f t="shared" si="4"/>
        <v>0</v>
      </c>
      <c r="N20" s="57">
        <v>0</v>
      </c>
      <c r="O20" s="43">
        <v>15</v>
      </c>
      <c r="P20" s="63" t="s">
        <v>300</v>
      </c>
    </row>
    <row r="21" spans="1:16" ht="12.75">
      <c r="A21" s="3" t="s">
        <v>465</v>
      </c>
      <c r="B21" s="25" t="s">
        <v>56</v>
      </c>
      <c r="C21" s="25" t="s">
        <v>33</v>
      </c>
      <c r="E21" s="29">
        <f>D21*Futter</f>
        <v>0</v>
      </c>
      <c r="G21" s="17">
        <f>F21*Impfung</f>
        <v>0</v>
      </c>
      <c r="I21" s="21">
        <f>H21*Entwurmung</f>
        <v>0</v>
      </c>
      <c r="K21" s="15">
        <f>J21*Parasiten</f>
        <v>0</v>
      </c>
      <c r="M21" s="116">
        <f>L21*KastrRüde</f>
        <v>0</v>
      </c>
      <c r="N21" s="57">
        <v>0</v>
      </c>
      <c r="O21" s="43">
        <v>15</v>
      </c>
      <c r="P21" s="63" t="s">
        <v>274</v>
      </c>
    </row>
    <row r="22" spans="1:15" ht="12.75">
      <c r="A22" s="3" t="s">
        <v>466</v>
      </c>
      <c r="B22" s="25" t="s">
        <v>132</v>
      </c>
      <c r="C22" s="25" t="s">
        <v>33</v>
      </c>
      <c r="E22" s="29">
        <f>D22*Futter</f>
        <v>0</v>
      </c>
      <c r="G22" s="17">
        <f>F22*Impfung</f>
        <v>0</v>
      </c>
      <c r="I22" s="21">
        <f>H22*Entwurmung</f>
        <v>0</v>
      </c>
      <c r="K22" s="15">
        <f>J22*Parasiten</f>
        <v>0</v>
      </c>
      <c r="M22" s="116">
        <f>L22*KastrRüde</f>
        <v>0</v>
      </c>
      <c r="N22" s="57">
        <v>0</v>
      </c>
      <c r="O22" s="43">
        <v>25</v>
      </c>
    </row>
    <row r="23" spans="1:16" ht="12.75">
      <c r="A23" s="3" t="s">
        <v>469</v>
      </c>
      <c r="B23" s="25" t="s">
        <v>171</v>
      </c>
      <c r="C23" s="25" t="s">
        <v>33</v>
      </c>
      <c r="E23" s="29">
        <f>D23*Futter</f>
        <v>0</v>
      </c>
      <c r="G23" s="17">
        <f>F23*Impfung</f>
        <v>0</v>
      </c>
      <c r="I23" s="21">
        <f>H23*Entwurmung</f>
        <v>0</v>
      </c>
      <c r="K23" s="15">
        <f>J23*Parasiten</f>
        <v>0</v>
      </c>
      <c r="M23" s="116">
        <f>L23*KastrRüde</f>
        <v>0</v>
      </c>
      <c r="N23" s="57">
        <v>0</v>
      </c>
      <c r="O23" s="43">
        <v>20</v>
      </c>
      <c r="P23" s="63" t="s">
        <v>101</v>
      </c>
    </row>
    <row r="24" spans="1:18" ht="12.75">
      <c r="A24" s="3" t="s">
        <v>473</v>
      </c>
      <c r="B24" s="25" t="s">
        <v>387</v>
      </c>
      <c r="C24" s="25" t="s">
        <v>31</v>
      </c>
      <c r="E24" s="29">
        <f>D24*Futter</f>
        <v>0</v>
      </c>
      <c r="G24" s="17">
        <f>F24*Impfung</f>
        <v>0</v>
      </c>
      <c r="I24" s="21">
        <f>H24*Entwurmung</f>
        <v>0</v>
      </c>
      <c r="K24" s="15">
        <f>J24*Parasiten</f>
        <v>0</v>
      </c>
      <c r="M24" s="116">
        <f>L24*KastrRüde</f>
        <v>0</v>
      </c>
      <c r="N24" s="57">
        <v>0</v>
      </c>
      <c r="O24" s="43">
        <v>0</v>
      </c>
      <c r="R24" s="126">
        <v>20</v>
      </c>
    </row>
    <row r="25" spans="1:18" ht="12.75">
      <c r="A25" s="3" t="s">
        <v>473</v>
      </c>
      <c r="B25" s="25" t="s">
        <v>474</v>
      </c>
      <c r="C25" s="25" t="s">
        <v>31</v>
      </c>
      <c r="E25" s="29">
        <f t="shared" si="0"/>
        <v>0</v>
      </c>
      <c r="G25" s="17">
        <f t="shared" si="1"/>
        <v>0</v>
      </c>
      <c r="I25" s="21">
        <f t="shared" si="2"/>
        <v>0</v>
      </c>
      <c r="K25" s="15">
        <f t="shared" si="3"/>
        <v>0</v>
      </c>
      <c r="M25" s="116">
        <f t="shared" si="4"/>
        <v>0</v>
      </c>
      <c r="N25" s="57">
        <v>0</v>
      </c>
      <c r="O25" s="43">
        <v>0</v>
      </c>
      <c r="R25" s="126">
        <v>15</v>
      </c>
    </row>
    <row r="26" spans="1:18" ht="12.75">
      <c r="A26" s="3" t="s">
        <v>473</v>
      </c>
      <c r="B26" s="25" t="s">
        <v>475</v>
      </c>
      <c r="C26" s="25" t="s">
        <v>31</v>
      </c>
      <c r="E26" s="29">
        <f t="shared" si="0"/>
        <v>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116">
        <f t="shared" si="4"/>
        <v>0</v>
      </c>
      <c r="N26" s="57">
        <v>0</v>
      </c>
      <c r="O26" s="43">
        <v>0</v>
      </c>
      <c r="R26" s="126">
        <v>30</v>
      </c>
    </row>
    <row r="27" spans="1:18" ht="12.75">
      <c r="A27" s="3" t="s">
        <v>473</v>
      </c>
      <c r="B27" s="25" t="s">
        <v>476</v>
      </c>
      <c r="C27" s="25" t="s">
        <v>31</v>
      </c>
      <c r="E27" s="29">
        <f t="shared" si="0"/>
        <v>0</v>
      </c>
      <c r="G27" s="17">
        <f t="shared" si="1"/>
        <v>0</v>
      </c>
      <c r="I27" s="21">
        <f t="shared" si="2"/>
        <v>0</v>
      </c>
      <c r="K27" s="15">
        <f t="shared" si="3"/>
        <v>0</v>
      </c>
      <c r="M27" s="116">
        <f t="shared" si="4"/>
        <v>0</v>
      </c>
      <c r="N27" s="57">
        <v>0</v>
      </c>
      <c r="O27" s="43">
        <v>0</v>
      </c>
      <c r="R27" s="126">
        <v>50</v>
      </c>
    </row>
    <row r="28" spans="1:18" s="1" customFormat="1" ht="12.75">
      <c r="A28" s="3" t="s">
        <v>473</v>
      </c>
      <c r="B28" s="25" t="s">
        <v>96</v>
      </c>
      <c r="C28" s="25" t="s">
        <v>31</v>
      </c>
      <c r="D28" s="10"/>
      <c r="E28" s="29">
        <f t="shared" si="0"/>
        <v>0</v>
      </c>
      <c r="F28" s="50"/>
      <c r="G28" s="17">
        <f t="shared" si="1"/>
        <v>0</v>
      </c>
      <c r="H28" s="53"/>
      <c r="I28" s="21">
        <f t="shared" si="2"/>
        <v>0</v>
      </c>
      <c r="J28" s="13"/>
      <c r="K28" s="15">
        <f t="shared" si="3"/>
        <v>0</v>
      </c>
      <c r="L28" s="47"/>
      <c r="M28" s="116">
        <f t="shared" si="4"/>
        <v>0</v>
      </c>
      <c r="N28" s="57">
        <v>0</v>
      </c>
      <c r="O28" s="43">
        <v>0</v>
      </c>
      <c r="P28" s="63"/>
      <c r="Q28" s="31"/>
      <c r="R28" s="163">
        <v>15</v>
      </c>
    </row>
    <row r="29" spans="1:18" ht="12.75">
      <c r="A29" s="3" t="s">
        <v>473</v>
      </c>
      <c r="B29" s="25" t="s">
        <v>100</v>
      </c>
      <c r="C29" s="25" t="s">
        <v>31</v>
      </c>
      <c r="E29" s="29">
        <f>D29*Futter</f>
        <v>0</v>
      </c>
      <c r="G29" s="17">
        <f>F29*Impfung</f>
        <v>0</v>
      </c>
      <c r="I29" s="21">
        <f>H29*Entwurmung</f>
        <v>0</v>
      </c>
      <c r="K29" s="15">
        <f>J29*Parasiten</f>
        <v>0</v>
      </c>
      <c r="M29" s="116">
        <f>L29*KastrRüde</f>
        <v>0</v>
      </c>
      <c r="N29" s="57">
        <v>0</v>
      </c>
      <c r="O29" s="43">
        <v>0</v>
      </c>
      <c r="R29" s="126">
        <v>20</v>
      </c>
    </row>
    <row r="30" spans="1:18" ht="12.75">
      <c r="A30" s="3" t="s">
        <v>473</v>
      </c>
      <c r="B30" s="25" t="s">
        <v>87</v>
      </c>
      <c r="C30" s="25" t="s">
        <v>31</v>
      </c>
      <c r="E30" s="29">
        <f>D30*Futter</f>
        <v>0</v>
      </c>
      <c r="G30" s="17">
        <f>F30*Impfung</f>
        <v>0</v>
      </c>
      <c r="I30" s="21">
        <f>H30*Entwurmung</f>
        <v>0</v>
      </c>
      <c r="K30" s="15">
        <f>J30*Parasiten</f>
        <v>0</v>
      </c>
      <c r="M30" s="116">
        <f>L30*KastrRüde</f>
        <v>0</v>
      </c>
      <c r="N30" s="57">
        <v>0</v>
      </c>
      <c r="O30" s="43">
        <v>15</v>
      </c>
      <c r="P30" s="63" t="s">
        <v>245</v>
      </c>
      <c r="R30" s="126">
        <v>15</v>
      </c>
    </row>
    <row r="31" spans="1:18" ht="12.75">
      <c r="A31" s="3" t="s">
        <v>473</v>
      </c>
      <c r="B31" s="25" t="s">
        <v>477</v>
      </c>
      <c r="C31" s="25" t="s">
        <v>31</v>
      </c>
      <c r="E31" s="29">
        <f t="shared" si="0"/>
        <v>0</v>
      </c>
      <c r="G31" s="17">
        <f t="shared" si="1"/>
        <v>0</v>
      </c>
      <c r="I31" s="21">
        <f t="shared" si="2"/>
        <v>0</v>
      </c>
      <c r="K31" s="15">
        <f t="shared" si="3"/>
        <v>0</v>
      </c>
      <c r="M31" s="116">
        <f t="shared" si="4"/>
        <v>0</v>
      </c>
      <c r="N31" s="57">
        <v>0</v>
      </c>
      <c r="O31" s="43">
        <v>0</v>
      </c>
      <c r="R31" s="126">
        <v>300</v>
      </c>
    </row>
    <row r="32" spans="1:18" ht="12.75">
      <c r="A32" s="3" t="s">
        <v>473</v>
      </c>
      <c r="B32" s="25" t="s">
        <v>281</v>
      </c>
      <c r="C32" s="25" t="s">
        <v>31</v>
      </c>
      <c r="E32" s="29">
        <f t="shared" si="0"/>
        <v>0</v>
      </c>
      <c r="G32" s="17">
        <f t="shared" si="1"/>
        <v>0</v>
      </c>
      <c r="I32" s="21">
        <f t="shared" si="2"/>
        <v>0</v>
      </c>
      <c r="K32" s="15">
        <f t="shared" si="3"/>
        <v>0</v>
      </c>
      <c r="M32" s="116">
        <f t="shared" si="4"/>
        <v>0</v>
      </c>
      <c r="N32" s="57">
        <v>0</v>
      </c>
      <c r="O32" s="43">
        <v>0</v>
      </c>
      <c r="R32" s="126">
        <v>20</v>
      </c>
    </row>
    <row r="33" spans="1:18" ht="12.75">
      <c r="A33" s="3" t="s">
        <v>473</v>
      </c>
      <c r="B33" s="25" t="s">
        <v>478</v>
      </c>
      <c r="C33" s="25" t="s">
        <v>31</v>
      </c>
      <c r="E33" s="29">
        <f t="shared" si="0"/>
        <v>0</v>
      </c>
      <c r="G33" s="17">
        <f t="shared" si="1"/>
        <v>0</v>
      </c>
      <c r="I33" s="21">
        <f t="shared" si="2"/>
        <v>0</v>
      </c>
      <c r="K33" s="15">
        <f t="shared" si="3"/>
        <v>0</v>
      </c>
      <c r="M33" s="116">
        <f t="shared" si="4"/>
        <v>0</v>
      </c>
      <c r="N33" s="57">
        <v>0</v>
      </c>
      <c r="O33" s="43">
        <v>0</v>
      </c>
      <c r="R33" s="126">
        <v>10</v>
      </c>
    </row>
    <row r="34" spans="1:18" ht="12.75">
      <c r="A34" s="3" t="s">
        <v>473</v>
      </c>
      <c r="B34" s="25" t="s">
        <v>479</v>
      </c>
      <c r="C34" s="25" t="s">
        <v>31</v>
      </c>
      <c r="E34" s="29">
        <f t="shared" si="0"/>
        <v>0</v>
      </c>
      <c r="G34" s="17">
        <f t="shared" si="1"/>
        <v>0</v>
      </c>
      <c r="I34" s="21">
        <f t="shared" si="2"/>
        <v>0</v>
      </c>
      <c r="K34" s="15">
        <f t="shared" si="3"/>
        <v>0</v>
      </c>
      <c r="M34" s="116">
        <f t="shared" si="4"/>
        <v>0</v>
      </c>
      <c r="N34" s="57">
        <v>0</v>
      </c>
      <c r="O34" s="43">
        <v>0</v>
      </c>
      <c r="R34" s="126">
        <v>20</v>
      </c>
    </row>
    <row r="35" spans="1:18" ht="12.75">
      <c r="A35" s="3" t="s">
        <v>473</v>
      </c>
      <c r="B35" s="25" t="s">
        <v>480</v>
      </c>
      <c r="C35" s="25" t="s">
        <v>31</v>
      </c>
      <c r="E35" s="29">
        <f t="shared" si="0"/>
        <v>0</v>
      </c>
      <c r="G35" s="17">
        <f t="shared" si="1"/>
        <v>0</v>
      </c>
      <c r="I35" s="21">
        <f t="shared" si="2"/>
        <v>0</v>
      </c>
      <c r="K35" s="15">
        <f t="shared" si="3"/>
        <v>0</v>
      </c>
      <c r="M35" s="116">
        <f t="shared" si="4"/>
        <v>0</v>
      </c>
      <c r="N35" s="57">
        <v>0</v>
      </c>
      <c r="O35" s="43">
        <v>0</v>
      </c>
      <c r="R35" s="163">
        <v>30.06</v>
      </c>
    </row>
    <row r="36" spans="1:18" ht="12.75">
      <c r="A36" s="3" t="s">
        <v>481</v>
      </c>
      <c r="B36" s="25" t="s">
        <v>482</v>
      </c>
      <c r="C36" s="25" t="s">
        <v>33</v>
      </c>
      <c r="E36" s="29">
        <f>D36*Futter</f>
        <v>0</v>
      </c>
      <c r="G36" s="17">
        <f>F36*Impfung</f>
        <v>0</v>
      </c>
      <c r="I36" s="21">
        <f>H36*Entwurmung</f>
        <v>0</v>
      </c>
      <c r="K36" s="15">
        <f>J36*Parasiten</f>
        <v>0</v>
      </c>
      <c r="M36" s="116">
        <f>L36*KastrRüde</f>
        <v>0</v>
      </c>
      <c r="N36" s="57">
        <v>0</v>
      </c>
      <c r="O36" s="43">
        <v>0</v>
      </c>
      <c r="R36" s="126">
        <v>5</v>
      </c>
    </row>
    <row r="37" spans="1:18" ht="12.75">
      <c r="A37" s="3" t="s">
        <v>481</v>
      </c>
      <c r="B37" s="25" t="s">
        <v>483</v>
      </c>
      <c r="C37" s="25" t="s">
        <v>33</v>
      </c>
      <c r="E37" s="29">
        <f>D37*Futter</f>
        <v>0</v>
      </c>
      <c r="G37" s="17">
        <f>F37*Impfung</f>
        <v>0</v>
      </c>
      <c r="I37" s="21">
        <f>H37*Entwurmung</f>
        <v>0</v>
      </c>
      <c r="K37" s="15">
        <f>J37*Parasiten</f>
        <v>0</v>
      </c>
      <c r="M37" s="116">
        <f>L37*KastrRüde</f>
        <v>0</v>
      </c>
      <c r="N37" s="57">
        <v>0</v>
      </c>
      <c r="O37" s="43">
        <v>0</v>
      </c>
      <c r="R37" s="126">
        <v>200</v>
      </c>
    </row>
    <row r="38" spans="1:18" ht="12.75">
      <c r="A38" s="3" t="s">
        <v>484</v>
      </c>
      <c r="B38" s="25" t="s">
        <v>32</v>
      </c>
      <c r="C38" s="25" t="s">
        <v>33</v>
      </c>
      <c r="E38" s="29">
        <f t="shared" si="0"/>
        <v>0</v>
      </c>
      <c r="G38" s="17">
        <f t="shared" si="1"/>
        <v>0</v>
      </c>
      <c r="I38" s="21">
        <f t="shared" si="2"/>
        <v>0</v>
      </c>
      <c r="K38" s="15">
        <f t="shared" si="3"/>
        <v>0</v>
      </c>
      <c r="M38" s="116">
        <f t="shared" si="4"/>
        <v>0</v>
      </c>
      <c r="N38" s="57">
        <v>0</v>
      </c>
      <c r="O38" s="43">
        <v>40</v>
      </c>
      <c r="P38" s="63" t="s">
        <v>442</v>
      </c>
      <c r="R38" s="126">
        <v>50</v>
      </c>
    </row>
    <row r="39" spans="1:18" ht="12.75">
      <c r="A39" s="3" t="s">
        <v>484</v>
      </c>
      <c r="B39" s="25" t="s">
        <v>200</v>
      </c>
      <c r="C39" s="25" t="s">
        <v>33</v>
      </c>
      <c r="E39" s="29">
        <f t="shared" si="0"/>
        <v>0</v>
      </c>
      <c r="G39" s="17">
        <f t="shared" si="1"/>
        <v>0</v>
      </c>
      <c r="I39" s="21">
        <f t="shared" si="2"/>
        <v>0</v>
      </c>
      <c r="K39" s="15">
        <f t="shared" si="3"/>
        <v>0</v>
      </c>
      <c r="M39" s="116">
        <f t="shared" si="4"/>
        <v>0</v>
      </c>
      <c r="N39" s="57">
        <v>0</v>
      </c>
      <c r="O39" s="43">
        <v>15</v>
      </c>
      <c r="P39" s="63" t="s">
        <v>447</v>
      </c>
      <c r="R39" s="126">
        <v>10</v>
      </c>
    </row>
    <row r="40" spans="1:18" ht="12.75">
      <c r="A40" s="3" t="s">
        <v>484</v>
      </c>
      <c r="B40" s="25" t="s">
        <v>485</v>
      </c>
      <c r="C40" s="25" t="s">
        <v>33</v>
      </c>
      <c r="E40" s="29">
        <f t="shared" si="0"/>
        <v>0</v>
      </c>
      <c r="G40" s="17">
        <f t="shared" si="1"/>
        <v>0</v>
      </c>
      <c r="I40" s="21">
        <f t="shared" si="2"/>
        <v>0</v>
      </c>
      <c r="K40" s="15">
        <f t="shared" si="3"/>
        <v>0</v>
      </c>
      <c r="M40" s="116">
        <f t="shared" si="4"/>
        <v>0</v>
      </c>
      <c r="N40" s="57">
        <v>0</v>
      </c>
      <c r="O40" s="43">
        <v>0</v>
      </c>
      <c r="R40" s="126">
        <v>80</v>
      </c>
    </row>
    <row r="41" spans="1:15" ht="12.75">
      <c r="A41" s="3" t="s">
        <v>484</v>
      </c>
      <c r="B41" s="25" t="s">
        <v>203</v>
      </c>
      <c r="C41" s="25" t="s">
        <v>33</v>
      </c>
      <c r="E41" s="29">
        <f t="shared" si="0"/>
        <v>0</v>
      </c>
      <c r="G41" s="17">
        <f t="shared" si="1"/>
        <v>0</v>
      </c>
      <c r="I41" s="21">
        <f t="shared" si="2"/>
        <v>0</v>
      </c>
      <c r="K41" s="15">
        <f t="shared" si="3"/>
        <v>0</v>
      </c>
      <c r="M41" s="116">
        <f t="shared" si="4"/>
        <v>0</v>
      </c>
      <c r="N41" s="57">
        <v>0</v>
      </c>
      <c r="O41" s="43">
        <v>100</v>
      </c>
    </row>
    <row r="42" spans="1:17" ht="12.75">
      <c r="A42" s="3" t="s">
        <v>484</v>
      </c>
      <c r="B42" s="25" t="s">
        <v>203</v>
      </c>
      <c r="C42" s="25" t="s">
        <v>33</v>
      </c>
      <c r="E42" s="29">
        <f t="shared" si="0"/>
        <v>0</v>
      </c>
      <c r="G42" s="17">
        <f t="shared" si="1"/>
        <v>0</v>
      </c>
      <c r="I42" s="21">
        <f t="shared" si="2"/>
        <v>0</v>
      </c>
      <c r="K42" s="15">
        <f t="shared" si="3"/>
        <v>0</v>
      </c>
      <c r="M42" s="116">
        <f t="shared" si="4"/>
        <v>0</v>
      </c>
      <c r="N42" s="57">
        <v>0</v>
      </c>
      <c r="O42" s="164">
        <v>100</v>
      </c>
      <c r="P42" s="165" t="s">
        <v>489</v>
      </c>
      <c r="Q42" s="117">
        <v>100</v>
      </c>
    </row>
    <row r="43" spans="1:18" ht="12.75">
      <c r="A43" s="24" t="s">
        <v>484</v>
      </c>
      <c r="B43" s="25" t="s">
        <v>486</v>
      </c>
      <c r="C43" s="25" t="s">
        <v>31</v>
      </c>
      <c r="E43" s="29">
        <f t="shared" si="0"/>
        <v>0</v>
      </c>
      <c r="G43" s="17">
        <f t="shared" si="1"/>
        <v>0</v>
      </c>
      <c r="I43" s="21">
        <f t="shared" si="2"/>
        <v>0</v>
      </c>
      <c r="K43" s="15">
        <f t="shared" si="3"/>
        <v>0</v>
      </c>
      <c r="M43" s="116">
        <f t="shared" si="4"/>
        <v>0</v>
      </c>
      <c r="N43" s="57">
        <v>0</v>
      </c>
      <c r="O43" s="43">
        <v>0</v>
      </c>
      <c r="R43" s="126">
        <v>15</v>
      </c>
    </row>
    <row r="44" spans="1:18" ht="12.75">
      <c r="A44" s="3" t="s">
        <v>487</v>
      </c>
      <c r="B44" s="25" t="s">
        <v>488</v>
      </c>
      <c r="C44" s="25" t="s">
        <v>31</v>
      </c>
      <c r="E44" s="29">
        <f t="shared" si="0"/>
        <v>0</v>
      </c>
      <c r="G44" s="17">
        <f t="shared" si="1"/>
        <v>0</v>
      </c>
      <c r="I44" s="21">
        <f t="shared" si="2"/>
        <v>0</v>
      </c>
      <c r="K44" s="15">
        <f t="shared" si="3"/>
        <v>0</v>
      </c>
      <c r="M44" s="116">
        <f t="shared" si="4"/>
        <v>0</v>
      </c>
      <c r="N44" s="57">
        <v>0</v>
      </c>
      <c r="O44" s="43">
        <v>0</v>
      </c>
      <c r="R44" s="126">
        <v>24.17</v>
      </c>
    </row>
    <row r="45" spans="1:15" ht="12.75">
      <c r="A45" s="2"/>
      <c r="E45" s="29">
        <f t="shared" si="0"/>
        <v>0</v>
      </c>
      <c r="G45" s="17">
        <f t="shared" si="1"/>
        <v>0</v>
      </c>
      <c r="I45" s="21">
        <f t="shared" si="2"/>
        <v>0</v>
      </c>
      <c r="K45" s="15">
        <f t="shared" si="3"/>
        <v>0</v>
      </c>
      <c r="M45" s="116">
        <f t="shared" si="4"/>
        <v>0</v>
      </c>
      <c r="N45" s="57">
        <v>0</v>
      </c>
      <c r="O45" s="43">
        <v>0</v>
      </c>
    </row>
    <row r="46" spans="1:15" ht="12.75">
      <c r="A46" s="2"/>
      <c r="E46" s="29">
        <f t="shared" si="0"/>
        <v>0</v>
      </c>
      <c r="G46" s="17">
        <f t="shared" si="1"/>
        <v>0</v>
      </c>
      <c r="I46" s="21">
        <f t="shared" si="2"/>
        <v>0</v>
      </c>
      <c r="K46" s="15">
        <f t="shared" si="3"/>
        <v>0</v>
      </c>
      <c r="M46" s="116">
        <f t="shared" si="4"/>
        <v>0</v>
      </c>
      <c r="N46" s="57">
        <v>0</v>
      </c>
      <c r="O46" s="43">
        <v>0</v>
      </c>
    </row>
    <row r="47" spans="5:14" ht="12.75">
      <c r="E47" s="29"/>
      <c r="G47" s="17"/>
      <c r="I47" s="21"/>
      <c r="K47" s="15"/>
      <c r="N47" s="57"/>
    </row>
    <row r="48" spans="2:18" ht="12.75">
      <c r="B48" s="1" t="s">
        <v>8</v>
      </c>
      <c r="C48" s="1"/>
      <c r="D48" s="11"/>
      <c r="E48" s="30">
        <f>SUM(E2:E47)</f>
        <v>80</v>
      </c>
      <c r="G48" s="16">
        <f>SUM(G2:G47)</f>
        <v>85.79</v>
      </c>
      <c r="H48" s="54"/>
      <c r="I48" s="20">
        <f>SUM(I2:I47)</f>
        <v>20</v>
      </c>
      <c r="J48" s="12"/>
      <c r="K48" s="14">
        <f>SUM(K2:K47)</f>
        <v>0</v>
      </c>
      <c r="L48" s="46"/>
      <c r="M48" s="77">
        <f>SUM(M2:M47)</f>
        <v>94.07999999999998</v>
      </c>
      <c r="N48" s="56">
        <f>SUM(N2:N47)</f>
        <v>4179.64</v>
      </c>
      <c r="O48" s="42">
        <f>SUM(O2:O47)</f>
        <v>1129.88</v>
      </c>
      <c r="Q48" s="157">
        <f>SUM(Q2:Q47)</f>
        <v>53.469999999999914</v>
      </c>
      <c r="R48" s="78">
        <f>SUM(R2:R47)</f>
        <v>929.2299999999999</v>
      </c>
    </row>
    <row r="50" spans="2:15" ht="12.75">
      <c r="B50" s="1" t="s">
        <v>12</v>
      </c>
      <c r="C50" s="1"/>
      <c r="D50" s="11"/>
      <c r="E50" s="30">
        <f>SUM(E67+G67+I67+K67+M67+N67+O67+Q67+R67)</f>
        <v>4725.41</v>
      </c>
      <c r="F50" s="49"/>
      <c r="G50" s="4"/>
      <c r="H50" s="54"/>
      <c r="I50" s="9"/>
      <c r="J50" s="12"/>
      <c r="K50" s="7"/>
      <c r="L50" s="46"/>
      <c r="M50" s="77"/>
      <c r="N50" s="56"/>
      <c r="O50" s="42"/>
    </row>
    <row r="52" ht="12.75">
      <c r="A52" s="3" t="s">
        <v>444</v>
      </c>
    </row>
    <row r="53" ht="12.75">
      <c r="A53" s="3" t="s">
        <v>444</v>
      </c>
    </row>
    <row r="54" spans="1:2" ht="12.75">
      <c r="A54" s="3" t="s">
        <v>451</v>
      </c>
      <c r="B54" t="s">
        <v>15</v>
      </c>
    </row>
    <row r="55" ht="12.75">
      <c r="A55" s="3" t="s">
        <v>457</v>
      </c>
    </row>
    <row r="56" spans="1:14" ht="12.75">
      <c r="A56" s="3" t="s">
        <v>466</v>
      </c>
      <c r="B56" t="s">
        <v>445</v>
      </c>
      <c r="N56" s="58">
        <v>-12</v>
      </c>
    </row>
    <row r="57" spans="1:15" ht="12.75">
      <c r="A57" s="3" t="s">
        <v>466</v>
      </c>
      <c r="B57" t="s">
        <v>446</v>
      </c>
      <c r="N57" s="56"/>
      <c r="O57" s="106">
        <v>-130</v>
      </c>
    </row>
    <row r="58" spans="1:15" ht="12.75">
      <c r="A58" s="3" t="s">
        <v>468</v>
      </c>
      <c r="B58" t="s">
        <v>452</v>
      </c>
      <c r="O58" s="43">
        <v>-32</v>
      </c>
    </row>
    <row r="59" spans="1:15" ht="12.75">
      <c r="A59" s="3" t="s">
        <v>470</v>
      </c>
      <c r="B59" t="s">
        <v>458</v>
      </c>
      <c r="O59" s="43">
        <v>-15</v>
      </c>
    </row>
    <row r="60" spans="2:15" ht="12.75">
      <c r="B60" t="s">
        <v>467</v>
      </c>
      <c r="N60" s="158">
        <v>-815</v>
      </c>
      <c r="O60" s="106"/>
    </row>
    <row r="61" spans="2:15" ht="12.75">
      <c r="B61" t="s">
        <v>115</v>
      </c>
      <c r="O61" s="43">
        <v>-200</v>
      </c>
    </row>
    <row r="62" spans="2:15" ht="12.75">
      <c r="B62" t="s">
        <v>212</v>
      </c>
      <c r="E62" s="117">
        <v>-80</v>
      </c>
      <c r="O62" s="43">
        <v>-455.68</v>
      </c>
    </row>
    <row r="63" spans="1:15" ht="12.75">
      <c r="A63" s="2"/>
      <c r="B63" t="s">
        <v>471</v>
      </c>
      <c r="N63" s="56"/>
      <c r="O63" s="106">
        <v>-107</v>
      </c>
    </row>
    <row r="66" spans="14:15" ht="12.75">
      <c r="N66" s="56"/>
      <c r="O66" s="42"/>
    </row>
    <row r="67" spans="1:18" s="1" customFormat="1" ht="12.75">
      <c r="A67" s="2"/>
      <c r="B67" s="1" t="s">
        <v>23</v>
      </c>
      <c r="D67" s="11"/>
      <c r="E67" s="30">
        <f>SUM(E48+E62)</f>
        <v>0</v>
      </c>
      <c r="F67" s="49"/>
      <c r="G67" s="16">
        <f>SUM(G48)</f>
        <v>85.79</v>
      </c>
      <c r="H67" s="54"/>
      <c r="I67" s="20">
        <f>SUM(I48)</f>
        <v>20</v>
      </c>
      <c r="J67" s="12"/>
      <c r="K67" s="14">
        <f>SUM(K48)</f>
        <v>0</v>
      </c>
      <c r="L67" s="46"/>
      <c r="M67" s="77">
        <f>SUM(M48)</f>
        <v>94.07999999999998</v>
      </c>
      <c r="N67" s="56">
        <f>SUM(N48:N65)</f>
        <v>3352.6400000000003</v>
      </c>
      <c r="O67" s="42">
        <f>SUM(O48:O65)</f>
        <v>190.2000000000001</v>
      </c>
      <c r="P67" s="62"/>
      <c r="Q67" s="157">
        <f>SUM(Q48:Q66)</f>
        <v>53.469999999999914</v>
      </c>
      <c r="R67" s="78">
        <f>SUM(R48:R66)</f>
        <v>929.2299999999999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7">
      <selection activeCell="E22" sqref="E22"/>
    </sheetView>
  </sheetViews>
  <sheetFormatPr defaultColWidth="11.421875" defaultRowHeight="12.75"/>
  <cols>
    <col min="1" max="1" width="7.140625" style="3" customWidth="1"/>
    <col min="2" max="2" width="26.140625" style="0" customWidth="1"/>
    <col min="3" max="3" width="6.140625" style="0" customWidth="1"/>
    <col min="4" max="4" width="5.00390625" style="10" customWidth="1"/>
    <col min="5" max="5" width="11.421875" style="3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140625" style="43" customWidth="1"/>
    <col min="16" max="16" width="22.851562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2:15" ht="12.75">
      <c r="B2" t="s">
        <v>18</v>
      </c>
      <c r="E2" s="95">
        <f>'Januar 2014'!E30</f>
        <v>559.65</v>
      </c>
      <c r="G2" s="97">
        <f>'Januar 2014'!G30</f>
        <v>85.79</v>
      </c>
      <c r="I2" s="99">
        <f>'Januar 2014'!I30</f>
        <v>20</v>
      </c>
      <c r="K2" s="101">
        <f>'Januar 2014'!K30</f>
        <v>0</v>
      </c>
      <c r="M2" s="103">
        <f>'Januar 2014'!M30</f>
        <v>0</v>
      </c>
      <c r="N2" s="58">
        <f>'Januar 2014'!N30</f>
        <v>1141.64</v>
      </c>
      <c r="O2" s="43">
        <f>'Januar 2014'!O48</f>
        <v>912.6200000000001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4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6" ht="12.75">
      <c r="A5" s="24" t="s">
        <v>90</v>
      </c>
      <c r="B5" s="25" t="s">
        <v>30</v>
      </c>
      <c r="C5" s="25" t="s">
        <v>31</v>
      </c>
      <c r="D5" s="65"/>
      <c r="E5" s="29">
        <f aca="true" t="shared" si="0" ref="E5:E17">D5*Futter</f>
        <v>0</v>
      </c>
      <c r="G5" s="17">
        <f aca="true" t="shared" si="1" ref="G5:G17">F5*Impfung</f>
        <v>0</v>
      </c>
      <c r="I5" s="21">
        <f aca="true" t="shared" si="2" ref="I5:I17">H5*Entwurmung</f>
        <v>0</v>
      </c>
      <c r="K5" s="15">
        <f aca="true" t="shared" si="3" ref="K5:K17">J5*Parasiten</f>
        <v>0</v>
      </c>
      <c r="M5" s="39">
        <f aca="true" t="shared" si="4" ref="M5:M17">L5*KastrRüde</f>
        <v>0</v>
      </c>
      <c r="N5" s="64">
        <v>0</v>
      </c>
      <c r="O5" s="43">
        <v>31.04</v>
      </c>
      <c r="P5" s="44" t="s">
        <v>29</v>
      </c>
    </row>
    <row r="6" spans="1:16" ht="12.75">
      <c r="A6" s="24" t="s">
        <v>91</v>
      </c>
      <c r="B6" s="25" t="s">
        <v>41</v>
      </c>
      <c r="C6" s="25" t="s">
        <v>33</v>
      </c>
      <c r="E6" s="29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64">
        <v>0</v>
      </c>
      <c r="O6" s="43">
        <v>15</v>
      </c>
      <c r="P6" s="44" t="s">
        <v>71</v>
      </c>
    </row>
    <row r="7" spans="1:16" ht="12.75">
      <c r="A7" s="24" t="s">
        <v>91</v>
      </c>
      <c r="B7" s="25" t="s">
        <v>51</v>
      </c>
      <c r="C7" s="25" t="s">
        <v>33</v>
      </c>
      <c r="E7" s="29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64">
        <v>0</v>
      </c>
      <c r="O7" s="43">
        <v>15</v>
      </c>
      <c r="P7" s="19" t="s">
        <v>52</v>
      </c>
    </row>
    <row r="8" spans="1:16" ht="12.75">
      <c r="A8" s="3" t="s">
        <v>94</v>
      </c>
      <c r="B8" s="25" t="s">
        <v>45</v>
      </c>
      <c r="C8" s="25" t="s">
        <v>33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64">
        <v>0</v>
      </c>
      <c r="O8" s="43">
        <v>117.42</v>
      </c>
      <c r="P8" s="44" t="s">
        <v>97</v>
      </c>
    </row>
    <row r="9" spans="1:16" ht="12.75">
      <c r="A9" s="3" t="s">
        <v>94</v>
      </c>
      <c r="B9" s="25" t="s">
        <v>37</v>
      </c>
      <c r="C9" s="25" t="s">
        <v>33</v>
      </c>
      <c r="E9" s="29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64">
        <v>0</v>
      </c>
      <c r="O9" s="43">
        <v>30</v>
      </c>
      <c r="P9" s="44" t="s">
        <v>38</v>
      </c>
    </row>
    <row r="10" spans="1:16" ht="12.75">
      <c r="A10" s="24" t="s">
        <v>94</v>
      </c>
      <c r="B10" s="25" t="s">
        <v>96</v>
      </c>
      <c r="C10" s="25" t="s">
        <v>31</v>
      </c>
      <c r="E10" s="29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64">
        <v>0</v>
      </c>
      <c r="O10" s="43">
        <v>16.33</v>
      </c>
      <c r="P10" s="44" t="s">
        <v>95</v>
      </c>
    </row>
    <row r="11" spans="1:15" ht="12.75">
      <c r="A11" s="24" t="s">
        <v>98</v>
      </c>
      <c r="B11" s="25" t="s">
        <v>49</v>
      </c>
      <c r="C11" s="25" t="s">
        <v>33</v>
      </c>
      <c r="E11" s="29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64">
        <v>30</v>
      </c>
      <c r="O11" s="43">
        <v>0</v>
      </c>
    </row>
    <row r="12" spans="1:16" ht="12.75">
      <c r="A12" s="3" t="s">
        <v>99</v>
      </c>
      <c r="B12" s="25" t="s">
        <v>100</v>
      </c>
      <c r="C12" s="25" t="s">
        <v>31</v>
      </c>
      <c r="E12" s="29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64">
        <v>0</v>
      </c>
      <c r="O12" s="43">
        <v>29.08</v>
      </c>
      <c r="P12" s="44" t="s">
        <v>101</v>
      </c>
    </row>
    <row r="13" spans="1:16" ht="12.75">
      <c r="A13" s="3" t="s">
        <v>102</v>
      </c>
      <c r="B13" s="25" t="s">
        <v>56</v>
      </c>
      <c r="C13" s="25" t="s">
        <v>33</v>
      </c>
      <c r="E13" s="29">
        <f>D13*Futter</f>
        <v>0</v>
      </c>
      <c r="G13" s="17">
        <f>F13*Impfung</f>
        <v>0</v>
      </c>
      <c r="I13" s="21">
        <f>H13*Entwurmung</f>
        <v>0</v>
      </c>
      <c r="K13" s="15">
        <f>J13*Parasiten</f>
        <v>0</v>
      </c>
      <c r="M13" s="39">
        <f>L13*KastrRüde</f>
        <v>0</v>
      </c>
      <c r="N13" s="64">
        <v>0</v>
      </c>
      <c r="O13" s="43">
        <v>15</v>
      </c>
      <c r="P13" s="44" t="s">
        <v>103</v>
      </c>
    </row>
    <row r="14" spans="1:16" ht="12.75">
      <c r="A14" s="3" t="s">
        <v>102</v>
      </c>
      <c r="B14" s="25" t="s">
        <v>43</v>
      </c>
      <c r="C14" s="25" t="s">
        <v>33</v>
      </c>
      <c r="E14" s="29">
        <v>10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64">
        <v>0</v>
      </c>
      <c r="O14" s="43">
        <v>15</v>
      </c>
      <c r="P14" s="44" t="s">
        <v>107</v>
      </c>
    </row>
    <row r="15" spans="1:16" ht="12.75">
      <c r="A15" s="3" t="s">
        <v>105</v>
      </c>
      <c r="B15" s="25" t="s">
        <v>54</v>
      </c>
      <c r="C15" s="25" t="s">
        <v>33</v>
      </c>
      <c r="E15" s="29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64">
        <v>0</v>
      </c>
      <c r="O15" s="43">
        <v>20</v>
      </c>
      <c r="P15" s="44" t="s">
        <v>55</v>
      </c>
    </row>
    <row r="16" spans="1:15" ht="12.75">
      <c r="A16" s="3" t="s">
        <v>105</v>
      </c>
      <c r="B16" s="25" t="s">
        <v>106</v>
      </c>
      <c r="C16" s="25" t="s">
        <v>33</v>
      </c>
      <c r="E16" s="29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64">
        <v>25</v>
      </c>
      <c r="O16" s="43">
        <v>0</v>
      </c>
    </row>
    <row r="17" spans="1:16" ht="12.75">
      <c r="A17" s="3" t="s">
        <v>112</v>
      </c>
      <c r="B17" s="25" t="s">
        <v>114</v>
      </c>
      <c r="C17" s="25" t="s">
        <v>33</v>
      </c>
      <c r="E17" s="29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39">
        <f t="shared" si="4"/>
        <v>0</v>
      </c>
      <c r="N17" s="64">
        <v>0</v>
      </c>
      <c r="O17" s="43">
        <v>250</v>
      </c>
      <c r="P17" s="44" t="s">
        <v>113</v>
      </c>
    </row>
    <row r="18" spans="1:16" ht="12.75">
      <c r="A18" s="3" t="s">
        <v>116</v>
      </c>
      <c r="B18" s="25" t="s">
        <v>87</v>
      </c>
      <c r="C18" s="25" t="s">
        <v>31</v>
      </c>
      <c r="E18" s="29">
        <f>D18*Futter</f>
        <v>0</v>
      </c>
      <c r="G18" s="17">
        <f>F18*Impfung</f>
        <v>0</v>
      </c>
      <c r="I18" s="21">
        <f>H18*Entwurmung</f>
        <v>0</v>
      </c>
      <c r="K18" s="15">
        <f>J18*Parasiten</f>
        <v>0</v>
      </c>
      <c r="M18" s="39">
        <f>L18*KastrRüde</f>
        <v>0</v>
      </c>
      <c r="N18" s="64">
        <v>0</v>
      </c>
      <c r="O18" s="43">
        <v>15.05</v>
      </c>
      <c r="P18" s="44" t="s">
        <v>88</v>
      </c>
    </row>
    <row r="19" spans="1:15" ht="12.75">
      <c r="A19" s="3" t="s">
        <v>116</v>
      </c>
      <c r="B19" s="25" t="s">
        <v>117</v>
      </c>
      <c r="C19" s="25" t="s">
        <v>33</v>
      </c>
      <c r="E19" s="29">
        <v>0</v>
      </c>
      <c r="G19" s="17">
        <f>F19*Impfung</f>
        <v>0</v>
      </c>
      <c r="I19" s="21">
        <f>H19*Entwurmung</f>
        <v>0</v>
      </c>
      <c r="K19" s="15">
        <f>J19*Parasiten</f>
        <v>0</v>
      </c>
      <c r="M19" s="39">
        <f>L19*KastrRüde</f>
        <v>0</v>
      </c>
      <c r="N19" s="64">
        <v>50</v>
      </c>
      <c r="O19" s="43">
        <v>0</v>
      </c>
    </row>
    <row r="20" spans="1:16" ht="12.75">
      <c r="A20" s="3" t="s">
        <v>116</v>
      </c>
      <c r="B20" s="25" t="s">
        <v>80</v>
      </c>
      <c r="C20" s="25" t="s">
        <v>31</v>
      </c>
      <c r="E20" s="29">
        <f>D20*Futter</f>
        <v>0</v>
      </c>
      <c r="G20" s="17">
        <f>F20*Impfung</f>
        <v>0</v>
      </c>
      <c r="I20" s="21">
        <f>H20*Entwurmung</f>
        <v>0</v>
      </c>
      <c r="K20" s="15">
        <f>J20*Parasiten</f>
        <v>0</v>
      </c>
      <c r="M20" s="39">
        <f>L20*KastrRüde</f>
        <v>0</v>
      </c>
      <c r="N20" s="64">
        <v>0</v>
      </c>
      <c r="O20" s="43">
        <v>15</v>
      </c>
      <c r="P20" s="44" t="s">
        <v>81</v>
      </c>
    </row>
    <row r="21" spans="2:15" ht="12.75">
      <c r="B21" s="25"/>
      <c r="C21" s="25"/>
      <c r="E21" s="29">
        <f>D21*Futter</f>
        <v>0</v>
      </c>
      <c r="G21" s="17">
        <f>F21*Impfung</f>
        <v>0</v>
      </c>
      <c r="I21" s="21">
        <f>H21*Entwurmung</f>
        <v>0</v>
      </c>
      <c r="K21" s="15">
        <f>J21*Parasiten</f>
        <v>0</v>
      </c>
      <c r="M21" s="39">
        <f>L21*KastrRüde</f>
        <v>0</v>
      </c>
      <c r="N21" s="64">
        <v>0</v>
      </c>
      <c r="O21" s="43">
        <v>0</v>
      </c>
    </row>
    <row r="22" spans="5:14" ht="12.75">
      <c r="E22" s="29"/>
      <c r="G22" s="17"/>
      <c r="I22" s="21"/>
      <c r="K22" s="15"/>
      <c r="M22" s="39"/>
      <c r="N22" s="64"/>
    </row>
    <row r="23" spans="5:14" ht="12.75">
      <c r="E23" s="29"/>
      <c r="G23" s="17"/>
      <c r="I23" s="21"/>
      <c r="K23" s="15"/>
      <c r="M23" s="39"/>
      <c r="N23" s="64"/>
    </row>
    <row r="24" spans="1:15" ht="12.75">
      <c r="A24" s="2"/>
      <c r="B24" s="1" t="s">
        <v>8</v>
      </c>
      <c r="C24" s="1"/>
      <c r="D24" s="11"/>
      <c r="E24" s="30">
        <f>SUM(E2:E23)</f>
        <v>569.65</v>
      </c>
      <c r="G24" s="16">
        <f>SUM(G2:G23)</f>
        <v>85.79</v>
      </c>
      <c r="H24" s="54"/>
      <c r="I24" s="20">
        <f>SUM(I2:I23)</f>
        <v>20</v>
      </c>
      <c r="J24" s="12"/>
      <c r="K24" s="14">
        <f>SUM(K2:K23)</f>
        <v>0</v>
      </c>
      <c r="L24" s="46"/>
      <c r="M24" s="40">
        <f>SUM(M2:M23)</f>
        <v>0</v>
      </c>
      <c r="N24" s="56">
        <f>SUM(N2:N23)</f>
        <v>1246.64</v>
      </c>
      <c r="O24" s="42">
        <f>SUM(O2:O23)</f>
        <v>1496.54</v>
      </c>
    </row>
    <row r="25" spans="13:15" ht="12.75">
      <c r="M25" s="39"/>
      <c r="O25" s="106"/>
    </row>
    <row r="26" spans="13:15" ht="12.75">
      <c r="M26" s="39"/>
      <c r="O26" s="106"/>
    </row>
    <row r="27" spans="13:15" ht="12.75">
      <c r="M27" s="39"/>
      <c r="O27" s="106"/>
    </row>
    <row r="28" spans="13:15" ht="12.75">
      <c r="M28" s="39"/>
      <c r="O28" s="42"/>
    </row>
    <row r="29" spans="1:15" ht="12.75">
      <c r="A29" s="2"/>
      <c r="B29" s="1" t="s">
        <v>12</v>
      </c>
      <c r="C29" s="1"/>
      <c r="D29" s="11"/>
      <c r="E29" s="30">
        <f>E41+G24+I24+K24+M24+N24+O41</f>
        <v>2262.4300000000003</v>
      </c>
      <c r="F29" s="49"/>
      <c r="G29" s="4"/>
      <c r="H29" s="54"/>
      <c r="I29" s="9"/>
      <c r="J29" s="12"/>
      <c r="K29" s="7"/>
      <c r="L29" s="46"/>
      <c r="M29" s="36"/>
      <c r="N29" s="56"/>
      <c r="O29" s="42"/>
    </row>
    <row r="31" spans="1:16" s="67" customFormat="1" ht="12.75">
      <c r="A31" s="66"/>
      <c r="B31" s="67" t="s">
        <v>15</v>
      </c>
      <c r="D31" s="68"/>
      <c r="E31" s="69"/>
      <c r="F31" s="70"/>
      <c r="G31" s="71"/>
      <c r="H31" s="72"/>
      <c r="I31" s="73"/>
      <c r="J31" s="74"/>
      <c r="K31" s="75"/>
      <c r="L31" s="76"/>
      <c r="M31" s="77"/>
      <c r="N31" s="78"/>
      <c r="O31" s="79"/>
      <c r="P31" s="79"/>
    </row>
    <row r="32" ht="12.75">
      <c r="E32" s="95"/>
    </row>
    <row r="33" spans="2:15" ht="12.75">
      <c r="B33" t="s">
        <v>92</v>
      </c>
      <c r="E33" s="95"/>
      <c r="O33" s="43">
        <v>-100</v>
      </c>
    </row>
    <row r="34" spans="2:13" ht="12.75">
      <c r="B34" t="s">
        <v>104</v>
      </c>
      <c r="E34" s="31">
        <v>-345.36</v>
      </c>
      <c r="M34" s="103"/>
    </row>
    <row r="35" spans="2:15" ht="12.75">
      <c r="B35" t="s">
        <v>108</v>
      </c>
      <c r="O35" s="43">
        <v>-80</v>
      </c>
    </row>
    <row r="36" spans="1:16" s="1" customFormat="1" ht="12.75">
      <c r="A36" s="3"/>
      <c r="B36" t="s">
        <v>109</v>
      </c>
      <c r="C36"/>
      <c r="D36" s="10"/>
      <c r="E36" s="31"/>
      <c r="F36" s="50"/>
      <c r="G36" s="5"/>
      <c r="H36" s="53"/>
      <c r="I36" s="18"/>
      <c r="J36" s="13"/>
      <c r="K36" s="8"/>
      <c r="L36" s="47"/>
      <c r="M36" s="23"/>
      <c r="N36" s="58"/>
      <c r="O36" s="43">
        <v>-87.5</v>
      </c>
      <c r="P36" s="44"/>
    </row>
    <row r="37" spans="2:15" ht="12.75">
      <c r="B37" t="s">
        <v>115</v>
      </c>
      <c r="O37" s="43">
        <v>-200</v>
      </c>
    </row>
    <row r="38" spans="2:15" ht="12.75">
      <c r="B38" t="s">
        <v>151</v>
      </c>
      <c r="O38" s="43">
        <v>-343.33</v>
      </c>
    </row>
    <row r="39" ht="12.75">
      <c r="A39" s="2"/>
    </row>
    <row r="41" spans="2:16" ht="12.75">
      <c r="B41" s="1" t="s">
        <v>23</v>
      </c>
      <c r="C41" s="1"/>
      <c r="D41" s="11"/>
      <c r="E41" s="30">
        <f>SUM(E24+E34)</f>
        <v>224.28999999999996</v>
      </c>
      <c r="F41" s="49"/>
      <c r="G41" s="4"/>
      <c r="H41" s="54"/>
      <c r="I41" s="9"/>
      <c r="J41" s="12"/>
      <c r="K41" s="7"/>
      <c r="L41" s="46"/>
      <c r="M41" s="36"/>
      <c r="N41" s="56"/>
      <c r="O41" s="42">
        <f>SUM(O24:O40)</f>
        <v>685.71</v>
      </c>
      <c r="P41" s="6"/>
    </row>
    <row r="42" ht="12.75">
      <c r="E42" s="95"/>
    </row>
    <row r="44" spans="2:5" ht="12.75">
      <c r="B44" s="1"/>
      <c r="E44" s="29"/>
    </row>
    <row r="46" ht="12.75">
      <c r="E46" s="95"/>
    </row>
    <row r="48" spans="2:5" ht="12.75">
      <c r="B48" s="108"/>
      <c r="C48" s="109"/>
      <c r="E48" s="95"/>
    </row>
    <row r="50" ht="12.75">
      <c r="E50" s="95"/>
    </row>
    <row r="52" spans="2:5" ht="12.75">
      <c r="B52" s="1"/>
      <c r="C52" s="1"/>
      <c r="D52" s="11"/>
      <c r="E52" s="10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7.140625" style="3" customWidth="1"/>
    <col min="2" max="2" width="24.8515625" style="0" customWidth="1"/>
    <col min="3" max="3" width="6.140625" style="0" customWidth="1"/>
    <col min="4" max="4" width="5.00390625" style="10" customWidth="1"/>
    <col min="5" max="5" width="10.28125" style="31" bestFit="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140625" style="43" customWidth="1"/>
    <col min="16" max="16" width="16.7109375" style="44" customWidth="1"/>
    <col min="19" max="20" width="11.421875" style="109" customWidth="1"/>
  </cols>
  <sheetData>
    <row r="1" spans="1:20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  <c r="S1" s="108"/>
      <c r="T1" s="108"/>
    </row>
    <row r="2" spans="2:15" ht="12.75">
      <c r="B2" t="s">
        <v>18</v>
      </c>
      <c r="E2" s="95">
        <f>'Februar 2014'!E41</f>
        <v>224.28999999999996</v>
      </c>
      <c r="G2" s="97">
        <f>'Februar 2014'!G24</f>
        <v>85.79</v>
      </c>
      <c r="I2" s="99">
        <f>'Februar 2014'!I24</f>
        <v>20</v>
      </c>
      <c r="K2" s="101">
        <f>'Februar 2014'!K24</f>
        <v>0</v>
      </c>
      <c r="M2" s="103">
        <f>'Februar 2014'!M24</f>
        <v>0</v>
      </c>
      <c r="N2" s="58">
        <f>'Februar 2014'!N24</f>
        <v>1246.64</v>
      </c>
      <c r="O2" s="43">
        <f>'Februar 2014'!O41</f>
        <v>685.71</v>
      </c>
    </row>
    <row r="3" spans="1:20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145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16</v>
      </c>
      <c r="N3" s="56" t="s">
        <v>7</v>
      </c>
      <c r="O3" s="42" t="s">
        <v>6</v>
      </c>
      <c r="P3" s="6"/>
      <c r="S3" s="108"/>
      <c r="T3" s="108"/>
    </row>
    <row r="4" spans="1:20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  <c r="S4" s="108"/>
      <c r="T4" s="108"/>
    </row>
    <row r="5" spans="1:16" ht="12.75">
      <c r="A5" s="24" t="s">
        <v>118</v>
      </c>
      <c r="B5" s="25" t="s">
        <v>30</v>
      </c>
      <c r="C5" s="25" t="s">
        <v>31</v>
      </c>
      <c r="E5" s="29">
        <f aca="true" t="shared" si="0" ref="E5:E22">D5*Futter</f>
        <v>0</v>
      </c>
      <c r="G5" s="17">
        <f aca="true" t="shared" si="1" ref="G5:G22">F5*Impfung</f>
        <v>0</v>
      </c>
      <c r="I5" s="21">
        <f aca="true" t="shared" si="2" ref="I5:I22">H5*Entwurmung</f>
        <v>0</v>
      </c>
      <c r="K5" s="15">
        <f aca="true" t="shared" si="3" ref="K5:K22">J5*Parasiten</f>
        <v>0</v>
      </c>
      <c r="M5" s="39">
        <f aca="true" t="shared" si="4" ref="M5:M22">L5*KastrRüde</f>
        <v>0</v>
      </c>
      <c r="N5" s="64">
        <v>0</v>
      </c>
      <c r="O5" s="43">
        <v>31.04</v>
      </c>
      <c r="P5" s="19" t="s">
        <v>29</v>
      </c>
    </row>
    <row r="6" spans="1:16" ht="12.75">
      <c r="A6" s="24" t="s">
        <v>118</v>
      </c>
      <c r="B6" s="25" t="s">
        <v>41</v>
      </c>
      <c r="C6" s="25" t="s">
        <v>33</v>
      </c>
      <c r="E6" s="29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64">
        <v>0</v>
      </c>
      <c r="O6" s="43">
        <v>15</v>
      </c>
      <c r="P6" s="19" t="s">
        <v>71</v>
      </c>
    </row>
    <row r="7" spans="1:16" ht="12.75">
      <c r="A7" s="24" t="s">
        <v>119</v>
      </c>
      <c r="B7" s="25" t="s">
        <v>32</v>
      </c>
      <c r="C7" s="25" t="s">
        <v>33</v>
      </c>
      <c r="E7" s="29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64">
        <v>0</v>
      </c>
      <c r="O7" s="43">
        <v>40</v>
      </c>
      <c r="P7" s="44" t="s">
        <v>48</v>
      </c>
    </row>
    <row r="8" spans="1:16" ht="12.75">
      <c r="A8" s="24" t="s">
        <v>119</v>
      </c>
      <c r="B8" s="25" t="s">
        <v>37</v>
      </c>
      <c r="C8" s="25" t="s">
        <v>33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64">
        <v>0</v>
      </c>
      <c r="O8" s="43">
        <v>30</v>
      </c>
      <c r="P8" s="94" t="s">
        <v>38</v>
      </c>
    </row>
    <row r="9" spans="1:16" ht="12.75">
      <c r="A9" s="24" t="s">
        <v>122</v>
      </c>
      <c r="B9" s="25" t="s">
        <v>125</v>
      </c>
      <c r="C9" s="25" t="s">
        <v>33</v>
      </c>
      <c r="D9" s="10">
        <v>10</v>
      </c>
      <c r="E9" s="29">
        <f t="shared" si="0"/>
        <v>50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64">
        <v>0</v>
      </c>
      <c r="O9" s="43">
        <v>0</v>
      </c>
      <c r="P9" s="94"/>
    </row>
    <row r="10" spans="1:16" ht="12.75">
      <c r="A10" s="3" t="s">
        <v>123</v>
      </c>
      <c r="B10" s="25" t="s">
        <v>124</v>
      </c>
      <c r="C10" s="25" t="s">
        <v>33</v>
      </c>
      <c r="E10" s="29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64">
        <v>120</v>
      </c>
      <c r="O10" s="43">
        <v>0</v>
      </c>
      <c r="P10" s="94"/>
    </row>
    <row r="11" spans="1:16" ht="12.75">
      <c r="A11" s="3" t="s">
        <v>123</v>
      </c>
      <c r="B11" s="25" t="s">
        <v>54</v>
      </c>
      <c r="C11" s="25" t="s">
        <v>33</v>
      </c>
      <c r="E11" s="29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64">
        <v>0</v>
      </c>
      <c r="O11" s="43">
        <v>15</v>
      </c>
      <c r="P11" s="94" t="s">
        <v>27</v>
      </c>
    </row>
    <row r="12" spans="1:16" ht="12.75">
      <c r="A12" s="3" t="s">
        <v>123</v>
      </c>
      <c r="B12" s="25" t="s">
        <v>96</v>
      </c>
      <c r="C12" s="25" t="s">
        <v>31</v>
      </c>
      <c r="E12" s="29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64">
        <v>0</v>
      </c>
      <c r="O12" s="43">
        <v>16.33</v>
      </c>
      <c r="P12" s="94" t="s">
        <v>126</v>
      </c>
    </row>
    <row r="13" spans="1:16" ht="12.75">
      <c r="A13" s="3" t="s">
        <v>123</v>
      </c>
      <c r="B13" s="25" t="s">
        <v>49</v>
      </c>
      <c r="C13" s="25" t="s">
        <v>33</v>
      </c>
      <c r="E13" s="29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64">
        <v>30</v>
      </c>
      <c r="O13" s="43">
        <v>0</v>
      </c>
      <c r="P13" s="94"/>
    </row>
    <row r="14" spans="1:16" ht="12.75">
      <c r="A14" s="3" t="s">
        <v>127</v>
      </c>
      <c r="B14" s="25" t="s">
        <v>43</v>
      </c>
      <c r="C14" s="25" t="s">
        <v>33</v>
      </c>
      <c r="D14" s="10">
        <v>2</v>
      </c>
      <c r="E14" s="29">
        <v>10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64">
        <v>0</v>
      </c>
      <c r="O14" s="43">
        <v>15</v>
      </c>
      <c r="P14" s="94" t="s">
        <v>129</v>
      </c>
    </row>
    <row r="15" spans="1:16" ht="12.75">
      <c r="A15" s="3" t="s">
        <v>128</v>
      </c>
      <c r="B15" s="25" t="s">
        <v>51</v>
      </c>
      <c r="C15" s="25" t="s">
        <v>31</v>
      </c>
      <c r="E15" s="29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64">
        <v>0</v>
      </c>
      <c r="O15" s="43">
        <v>15</v>
      </c>
      <c r="P15" s="94" t="s">
        <v>52</v>
      </c>
    </row>
    <row r="16" spans="1:16" ht="12.75">
      <c r="A16" s="3" t="s">
        <v>130</v>
      </c>
      <c r="B16" s="25" t="s">
        <v>45</v>
      </c>
      <c r="C16" s="25" t="s">
        <v>33</v>
      </c>
      <c r="E16" s="29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64">
        <v>0</v>
      </c>
      <c r="O16" s="43">
        <v>120</v>
      </c>
      <c r="P16" s="94" t="s">
        <v>131</v>
      </c>
    </row>
    <row r="17" spans="1:16" ht="12.75">
      <c r="A17" s="3" t="s">
        <v>130</v>
      </c>
      <c r="B17" s="25" t="s">
        <v>132</v>
      </c>
      <c r="C17" s="25" t="s">
        <v>33</v>
      </c>
      <c r="E17" s="29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39">
        <f t="shared" si="4"/>
        <v>0</v>
      </c>
      <c r="N17" s="64">
        <v>25</v>
      </c>
      <c r="O17" s="43">
        <v>0</v>
      </c>
      <c r="P17" s="94"/>
    </row>
    <row r="18" spans="1:16" ht="12.75">
      <c r="A18" s="3" t="s">
        <v>133</v>
      </c>
      <c r="B18" s="25" t="s">
        <v>56</v>
      </c>
      <c r="C18" s="25" t="s">
        <v>33</v>
      </c>
      <c r="E18" s="29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39">
        <f t="shared" si="4"/>
        <v>0</v>
      </c>
      <c r="N18" s="64">
        <v>0</v>
      </c>
      <c r="O18" s="43">
        <v>15</v>
      </c>
      <c r="P18" s="94" t="s">
        <v>103</v>
      </c>
    </row>
    <row r="19" spans="1:16" ht="12.75">
      <c r="A19" s="3" t="s">
        <v>134</v>
      </c>
      <c r="B19" s="25" t="s">
        <v>87</v>
      </c>
      <c r="C19" s="25" t="s">
        <v>31</v>
      </c>
      <c r="E19" s="29"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39">
        <f t="shared" si="4"/>
        <v>0</v>
      </c>
      <c r="N19" s="64">
        <v>0</v>
      </c>
      <c r="O19" s="43">
        <v>15.05</v>
      </c>
      <c r="P19" s="94" t="s">
        <v>88</v>
      </c>
    </row>
    <row r="20" spans="1:16" ht="12.75">
      <c r="A20" s="3" t="s">
        <v>135</v>
      </c>
      <c r="B20" s="25" t="s">
        <v>41</v>
      </c>
      <c r="C20" s="25" t="s">
        <v>33</v>
      </c>
      <c r="E20" s="29">
        <f t="shared" si="0"/>
        <v>0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39">
        <f t="shared" si="4"/>
        <v>0</v>
      </c>
      <c r="N20" s="64">
        <v>0</v>
      </c>
      <c r="O20" s="43">
        <v>30</v>
      </c>
      <c r="P20" s="94" t="s">
        <v>136</v>
      </c>
    </row>
    <row r="21" spans="5:16" ht="12.75">
      <c r="E21" s="29">
        <f t="shared" si="0"/>
        <v>0</v>
      </c>
      <c r="G21" s="17">
        <f t="shared" si="1"/>
        <v>0</v>
      </c>
      <c r="I21" s="21">
        <f t="shared" si="2"/>
        <v>0</v>
      </c>
      <c r="K21" s="15">
        <f t="shared" si="3"/>
        <v>0</v>
      </c>
      <c r="M21" s="39">
        <f t="shared" si="4"/>
        <v>0</v>
      </c>
      <c r="N21" s="64">
        <v>0</v>
      </c>
      <c r="O21" s="43">
        <v>0</v>
      </c>
      <c r="P21" s="94"/>
    </row>
    <row r="22" spans="5:16" ht="12.75">
      <c r="E22" s="29">
        <f t="shared" si="0"/>
        <v>0</v>
      </c>
      <c r="G22" s="17">
        <f t="shared" si="1"/>
        <v>0</v>
      </c>
      <c r="I22" s="21">
        <f t="shared" si="2"/>
        <v>0</v>
      </c>
      <c r="K22" s="15">
        <f t="shared" si="3"/>
        <v>0</v>
      </c>
      <c r="M22" s="39">
        <f t="shared" si="4"/>
        <v>0</v>
      </c>
      <c r="N22" s="64">
        <v>0</v>
      </c>
      <c r="O22" s="43">
        <v>0</v>
      </c>
      <c r="P22" s="94"/>
    </row>
    <row r="23" spans="5:16" ht="12.75">
      <c r="E23" s="29"/>
      <c r="G23" s="17"/>
      <c r="I23" s="21"/>
      <c r="K23" s="15"/>
      <c r="M23" s="39"/>
      <c r="N23" s="64"/>
      <c r="P23" s="94"/>
    </row>
    <row r="24" spans="1:16" ht="12.75">
      <c r="A24" s="2"/>
      <c r="B24" s="1" t="s">
        <v>8</v>
      </c>
      <c r="C24" s="1"/>
      <c r="D24" s="11"/>
      <c r="E24" s="30">
        <f>SUM(E2:E23)</f>
        <v>284.28999999999996</v>
      </c>
      <c r="G24" s="16">
        <f>SUM(G2:G23)</f>
        <v>85.79</v>
      </c>
      <c r="H24" s="54"/>
      <c r="I24" s="20">
        <f>SUM(I2:I23)</f>
        <v>20</v>
      </c>
      <c r="J24" s="12"/>
      <c r="K24" s="14">
        <f>SUM(K2:K23)</f>
        <v>0</v>
      </c>
      <c r="L24" s="46"/>
      <c r="M24" s="40">
        <f>SUM(M2:M23)</f>
        <v>0</v>
      </c>
      <c r="N24" s="56">
        <f>SUM(N2:N23)</f>
        <v>1421.64</v>
      </c>
      <c r="O24" s="42">
        <f>SUM(O2:O23)</f>
        <v>1043.13</v>
      </c>
      <c r="P24" s="94"/>
    </row>
    <row r="25" spans="1:16" ht="12.75">
      <c r="A25" s="2"/>
      <c r="B25" s="1"/>
      <c r="C25" s="1"/>
      <c r="D25" s="11"/>
      <c r="E25" s="30"/>
      <c r="G25" s="16"/>
      <c r="H25" s="54"/>
      <c r="I25" s="20"/>
      <c r="J25" s="12"/>
      <c r="K25" s="14"/>
      <c r="L25" s="46"/>
      <c r="M25" s="40"/>
      <c r="N25" s="56"/>
      <c r="O25" s="106"/>
      <c r="P25" s="94"/>
    </row>
    <row r="26" spans="1:20" s="1" customFormat="1" ht="12.75">
      <c r="A26" s="3"/>
      <c r="B26"/>
      <c r="C26"/>
      <c r="D26" s="10"/>
      <c r="E26" s="31"/>
      <c r="F26" s="50"/>
      <c r="G26" s="5"/>
      <c r="H26" s="53"/>
      <c r="I26" s="18"/>
      <c r="J26" s="13"/>
      <c r="K26" s="8"/>
      <c r="L26" s="47"/>
      <c r="M26" s="39"/>
      <c r="N26" s="58"/>
      <c r="O26" s="43"/>
      <c r="P26" s="44"/>
      <c r="S26" s="108"/>
      <c r="T26" s="108"/>
    </row>
    <row r="27" spans="1:15" ht="12.75">
      <c r="A27" s="2"/>
      <c r="B27" s="1" t="s">
        <v>12</v>
      </c>
      <c r="C27" s="1"/>
      <c r="D27" s="11"/>
      <c r="E27" s="30">
        <f>E39+G24+I24+K24+M24+N24+O39</f>
        <v>2197.8100000000004</v>
      </c>
      <c r="F27" s="49"/>
      <c r="G27" s="4"/>
      <c r="H27" s="54"/>
      <c r="I27" s="9"/>
      <c r="J27" s="12"/>
      <c r="K27" s="7"/>
      <c r="L27" s="46"/>
      <c r="M27" s="36"/>
      <c r="N27" s="56"/>
      <c r="O27" s="42"/>
    </row>
    <row r="29" spans="1:15" ht="12.75">
      <c r="A29" s="66"/>
      <c r="B29" s="67" t="s">
        <v>15</v>
      </c>
      <c r="C29" s="67"/>
      <c r="D29" s="68"/>
      <c r="E29" s="110"/>
      <c r="F29" s="84"/>
      <c r="G29" s="85"/>
      <c r="H29" s="86"/>
      <c r="I29" s="87"/>
      <c r="J29" s="88"/>
      <c r="K29" s="89"/>
      <c r="L29" s="90"/>
      <c r="M29" s="91"/>
      <c r="N29" s="92"/>
      <c r="O29" s="93"/>
    </row>
    <row r="31" spans="2:15" ht="12.75">
      <c r="B31" t="s">
        <v>93</v>
      </c>
      <c r="O31" s="43">
        <v>-100</v>
      </c>
    </row>
    <row r="32" spans="1:15" ht="12.75">
      <c r="A32" s="3" t="s">
        <v>122</v>
      </c>
      <c r="B32" t="s">
        <v>153</v>
      </c>
      <c r="O32" s="43">
        <v>-86</v>
      </c>
    </row>
    <row r="33" spans="1:15" ht="12.75">
      <c r="A33" s="3" t="s">
        <v>122</v>
      </c>
      <c r="B33" t="s">
        <v>152</v>
      </c>
      <c r="O33" s="43">
        <v>-90</v>
      </c>
    </row>
    <row r="34" spans="1:15" ht="12.75">
      <c r="A34" s="3" t="s">
        <v>128</v>
      </c>
      <c r="B34" t="s">
        <v>153</v>
      </c>
      <c r="O34" s="43">
        <v>-55</v>
      </c>
    </row>
    <row r="35" spans="1:16" ht="12.75">
      <c r="A35" s="3" t="s">
        <v>128</v>
      </c>
      <c r="B35" t="s">
        <v>152</v>
      </c>
      <c r="O35" s="43">
        <v>-12.45</v>
      </c>
      <c r="P35" s="6"/>
    </row>
    <row r="36" spans="1:15" ht="12.75">
      <c r="A36" s="3" t="s">
        <v>156</v>
      </c>
      <c r="B36" t="s">
        <v>154</v>
      </c>
      <c r="O36" s="43">
        <v>-68.07</v>
      </c>
    </row>
    <row r="37" spans="1:5" ht="12.75">
      <c r="A37" s="3" t="s">
        <v>133</v>
      </c>
      <c r="B37" t="s">
        <v>155</v>
      </c>
      <c r="E37" s="31">
        <v>-245.52</v>
      </c>
    </row>
    <row r="39" spans="1:15" ht="12.75">
      <c r="A39" s="2"/>
      <c r="B39" s="1" t="s">
        <v>23</v>
      </c>
      <c r="C39" s="1"/>
      <c r="D39" s="11"/>
      <c r="E39" s="30">
        <f>E24+E37</f>
        <v>38.76999999999995</v>
      </c>
      <c r="F39" s="49"/>
      <c r="G39" s="4"/>
      <c r="H39" s="54"/>
      <c r="I39" s="9"/>
      <c r="J39" s="12"/>
      <c r="K39" s="7"/>
      <c r="L39" s="46"/>
      <c r="M39" s="36"/>
      <c r="N39" s="56"/>
      <c r="O39" s="42">
        <f>SUM(O24:O38)</f>
        <v>631.6100000000001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3">
      <selection activeCell="D26" sqref="D26"/>
    </sheetView>
  </sheetViews>
  <sheetFormatPr defaultColWidth="11.421875" defaultRowHeight="12.75"/>
  <cols>
    <col min="1" max="1" width="7.140625" style="3" customWidth="1"/>
    <col min="2" max="2" width="16.421875" style="0" customWidth="1"/>
    <col min="3" max="3" width="6.140625" style="0" customWidth="1"/>
    <col min="4" max="4" width="5.00390625" style="10" customWidth="1"/>
    <col min="5" max="5" width="10.8515625" style="31" bestFit="1" customWidth="1"/>
    <col min="6" max="6" width="4.7109375" style="50" customWidth="1"/>
    <col min="7" max="7" width="9.28125" style="5" bestFit="1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140625" style="43" customWidth="1"/>
    <col min="16" max="16" width="15.2812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2:15" ht="12.75">
      <c r="B2" s="25" t="s">
        <v>18</v>
      </c>
      <c r="E2" s="111">
        <f>SUM('März 2014'!E39)</f>
        <v>38.76999999999995</v>
      </c>
      <c r="G2" s="115">
        <f>'März 2014'!G24</f>
        <v>85.79</v>
      </c>
      <c r="I2" s="114">
        <f>'März 2014'!I24</f>
        <v>20</v>
      </c>
      <c r="K2" s="113">
        <f>'März 2014'!K24</f>
        <v>0</v>
      </c>
      <c r="M2" s="112">
        <f>'März 2014'!M24</f>
        <v>0</v>
      </c>
      <c r="N2" s="58">
        <f>'März 2014'!N24</f>
        <v>1421.64</v>
      </c>
      <c r="O2" s="43">
        <f>'März 2014'!O39</f>
        <v>631.6100000000001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145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16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6" ht="12.75">
      <c r="A5" s="3" t="s">
        <v>137</v>
      </c>
      <c r="B5" t="s">
        <v>32</v>
      </c>
      <c r="C5" t="s">
        <v>33</v>
      </c>
      <c r="E5" s="29">
        <f aca="true" t="shared" si="0" ref="E5:E29">D5*Futter</f>
        <v>0</v>
      </c>
      <c r="G5" s="17">
        <f aca="true" t="shared" si="1" ref="G5:G29">F5*Impfung</f>
        <v>0</v>
      </c>
      <c r="I5" s="21">
        <f aca="true" t="shared" si="2" ref="I5:I29">H5*Entwurmung</f>
        <v>0</v>
      </c>
      <c r="K5" s="15">
        <f aca="true" t="shared" si="3" ref="K5:K29">J5*Parasiten</f>
        <v>0</v>
      </c>
      <c r="M5" s="39">
        <f aca="true" t="shared" si="4" ref="M5:M29">L5*KastrRüde</f>
        <v>0</v>
      </c>
      <c r="N5" s="64">
        <v>0</v>
      </c>
      <c r="O5" s="43">
        <v>20</v>
      </c>
      <c r="P5" s="44" t="s">
        <v>138</v>
      </c>
    </row>
    <row r="6" spans="1:16" ht="12.75">
      <c r="A6" s="3" t="s">
        <v>137</v>
      </c>
      <c r="B6" t="s">
        <v>32</v>
      </c>
      <c r="C6" t="s">
        <v>33</v>
      </c>
      <c r="E6" s="29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64">
        <v>0</v>
      </c>
      <c r="O6" s="43">
        <v>20</v>
      </c>
      <c r="P6" s="44" t="s">
        <v>139</v>
      </c>
    </row>
    <row r="7" spans="1:16" ht="12.75">
      <c r="A7" s="24" t="s">
        <v>142</v>
      </c>
      <c r="B7" s="25" t="s">
        <v>141</v>
      </c>
      <c r="C7" s="25" t="s">
        <v>33</v>
      </c>
      <c r="E7" s="29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64">
        <v>0</v>
      </c>
      <c r="O7" s="43">
        <v>30</v>
      </c>
      <c r="P7" s="19" t="s">
        <v>140</v>
      </c>
    </row>
    <row r="8" spans="1:15" ht="12.75">
      <c r="A8" s="24" t="s">
        <v>143</v>
      </c>
      <c r="B8" s="25" t="s">
        <v>144</v>
      </c>
      <c r="C8" s="25" t="s">
        <v>33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64">
        <v>50</v>
      </c>
      <c r="O8" s="43">
        <v>0</v>
      </c>
    </row>
    <row r="9" spans="1:16" ht="12.75">
      <c r="A9" s="24" t="s">
        <v>143</v>
      </c>
      <c r="B9" s="25" t="s">
        <v>30</v>
      </c>
      <c r="C9" s="25" t="s">
        <v>31</v>
      </c>
      <c r="E9" s="29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64">
        <v>0</v>
      </c>
      <c r="O9" s="43">
        <v>31.04</v>
      </c>
      <c r="P9" s="44" t="s">
        <v>145</v>
      </c>
    </row>
    <row r="10" spans="1:16" ht="12.75">
      <c r="A10" s="3" t="s">
        <v>146</v>
      </c>
      <c r="B10" s="25" t="s">
        <v>43</v>
      </c>
      <c r="C10" s="25" t="s">
        <v>33</v>
      </c>
      <c r="D10" s="10">
        <v>2</v>
      </c>
      <c r="E10" s="29">
        <f t="shared" si="0"/>
        <v>10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64">
        <v>0</v>
      </c>
      <c r="O10" s="43">
        <v>15</v>
      </c>
      <c r="P10" s="44" t="s">
        <v>129</v>
      </c>
    </row>
    <row r="11" spans="1:16" ht="12.75">
      <c r="A11" s="3" t="s">
        <v>146</v>
      </c>
      <c r="B11" s="25" t="s">
        <v>150</v>
      </c>
      <c r="C11" s="25" t="s">
        <v>33</v>
      </c>
      <c r="E11" s="29">
        <f>D11*Futter</f>
        <v>0</v>
      </c>
      <c r="G11" s="17">
        <f>F11*Impfung</f>
        <v>0</v>
      </c>
      <c r="I11" s="21">
        <f>H11*Entwurmung</f>
        <v>0</v>
      </c>
      <c r="K11" s="15">
        <f>J11*Parasiten</f>
        <v>0</v>
      </c>
      <c r="M11" s="39">
        <f>L11*KastrRüde</f>
        <v>0</v>
      </c>
      <c r="N11" s="64">
        <v>0</v>
      </c>
      <c r="O11" s="43">
        <v>15</v>
      </c>
      <c r="P11" s="44" t="s">
        <v>27</v>
      </c>
    </row>
    <row r="12" spans="1:15" ht="12.75">
      <c r="A12" s="3" t="s">
        <v>147</v>
      </c>
      <c r="B12" s="25" t="s">
        <v>49</v>
      </c>
      <c r="C12" s="25" t="s">
        <v>33</v>
      </c>
      <c r="E12" s="29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64">
        <v>30</v>
      </c>
      <c r="O12" s="43">
        <v>0</v>
      </c>
    </row>
    <row r="13" spans="1:16" ht="12.75">
      <c r="A13" s="3" t="s">
        <v>148</v>
      </c>
      <c r="B13" s="25" t="s">
        <v>45</v>
      </c>
      <c r="C13" s="25" t="s">
        <v>33</v>
      </c>
      <c r="E13" s="29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64">
        <v>0</v>
      </c>
      <c r="O13" s="43">
        <v>120</v>
      </c>
      <c r="P13" s="44" t="s">
        <v>149</v>
      </c>
    </row>
    <row r="14" spans="1:16" ht="12.75">
      <c r="A14" s="3" t="s">
        <v>157</v>
      </c>
      <c r="B14" s="25" t="s">
        <v>51</v>
      </c>
      <c r="C14" s="25" t="s">
        <v>31</v>
      </c>
      <c r="E14" s="29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64">
        <v>0</v>
      </c>
      <c r="O14" s="43">
        <v>15</v>
      </c>
      <c r="P14" s="44" t="s">
        <v>52</v>
      </c>
    </row>
    <row r="15" spans="1:15" ht="12.75">
      <c r="A15" s="3" t="s">
        <v>160</v>
      </c>
      <c r="B15" s="25" t="s">
        <v>161</v>
      </c>
      <c r="C15" s="25" t="s">
        <v>33</v>
      </c>
      <c r="E15" s="29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64">
        <v>100</v>
      </c>
      <c r="O15" s="43">
        <v>0</v>
      </c>
    </row>
    <row r="16" spans="1:15" ht="12.75">
      <c r="A16" s="3" t="s">
        <v>158</v>
      </c>
      <c r="B16" s="25" t="s">
        <v>159</v>
      </c>
      <c r="C16" s="25" t="s">
        <v>33</v>
      </c>
      <c r="E16" s="29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64">
        <v>25</v>
      </c>
      <c r="O16" s="43">
        <v>0</v>
      </c>
    </row>
    <row r="17" spans="1:16" ht="12.75">
      <c r="A17" s="3" t="s">
        <v>163</v>
      </c>
      <c r="B17" s="25" t="s">
        <v>96</v>
      </c>
      <c r="C17" s="25" t="s">
        <v>31</v>
      </c>
      <c r="E17" s="29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39">
        <f t="shared" si="4"/>
        <v>0</v>
      </c>
      <c r="N17" s="64">
        <v>0</v>
      </c>
      <c r="O17" s="43">
        <v>15.52</v>
      </c>
      <c r="P17" s="44" t="s">
        <v>126</v>
      </c>
    </row>
    <row r="18" spans="1:16" ht="12.75">
      <c r="A18" s="3" t="s">
        <v>165</v>
      </c>
      <c r="B18" s="25" t="s">
        <v>164</v>
      </c>
      <c r="C18" s="25" t="s">
        <v>33</v>
      </c>
      <c r="E18" s="29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39">
        <f t="shared" si="4"/>
        <v>0</v>
      </c>
      <c r="N18" s="64">
        <v>0</v>
      </c>
      <c r="O18" s="43">
        <v>250</v>
      </c>
      <c r="P18" s="44" t="s">
        <v>169</v>
      </c>
    </row>
    <row r="19" spans="1:16" ht="12.75">
      <c r="A19" s="3" t="s">
        <v>165</v>
      </c>
      <c r="B19" s="25" t="s">
        <v>56</v>
      </c>
      <c r="C19" s="25" t="s">
        <v>33</v>
      </c>
      <c r="E19" s="29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39">
        <f t="shared" si="4"/>
        <v>0</v>
      </c>
      <c r="N19" s="64">
        <v>0</v>
      </c>
      <c r="O19" s="43">
        <v>15</v>
      </c>
      <c r="P19" s="44" t="s">
        <v>103</v>
      </c>
    </row>
    <row r="20" spans="1:16" ht="12.75">
      <c r="A20" s="3" t="s">
        <v>165</v>
      </c>
      <c r="B20" s="25" t="s">
        <v>167</v>
      </c>
      <c r="C20" s="25" t="s">
        <v>33</v>
      </c>
      <c r="E20" s="29">
        <f t="shared" si="0"/>
        <v>0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39">
        <f t="shared" si="4"/>
        <v>0</v>
      </c>
      <c r="N20" s="64">
        <v>0</v>
      </c>
      <c r="O20" s="43">
        <v>15</v>
      </c>
      <c r="P20" s="44" t="s">
        <v>168</v>
      </c>
    </row>
    <row r="21" spans="1:16" ht="12.75">
      <c r="A21" s="3" t="s">
        <v>175</v>
      </c>
      <c r="B21" s="25" t="s">
        <v>176</v>
      </c>
      <c r="C21" s="25" t="s">
        <v>31</v>
      </c>
      <c r="E21" s="29">
        <f t="shared" si="0"/>
        <v>0</v>
      </c>
      <c r="G21" s="17">
        <f t="shared" si="1"/>
        <v>0</v>
      </c>
      <c r="I21" s="21">
        <f t="shared" si="2"/>
        <v>0</v>
      </c>
      <c r="K21" s="15">
        <f t="shared" si="3"/>
        <v>0</v>
      </c>
      <c r="M21" s="39">
        <f t="shared" si="4"/>
        <v>0</v>
      </c>
      <c r="N21" s="64">
        <v>0</v>
      </c>
      <c r="O21" s="43">
        <v>78.13</v>
      </c>
      <c r="P21" s="44" t="s">
        <v>174</v>
      </c>
    </row>
    <row r="22" spans="1:16" ht="12.75">
      <c r="A22" s="3" t="s">
        <v>170</v>
      </c>
      <c r="B22" s="25" t="s">
        <v>80</v>
      </c>
      <c r="C22" s="25" t="s">
        <v>31</v>
      </c>
      <c r="E22" s="29">
        <f t="shared" si="0"/>
        <v>0</v>
      </c>
      <c r="G22" s="17">
        <f t="shared" si="1"/>
        <v>0</v>
      </c>
      <c r="I22" s="21">
        <f t="shared" si="2"/>
        <v>0</v>
      </c>
      <c r="K22" s="15">
        <f t="shared" si="3"/>
        <v>0</v>
      </c>
      <c r="M22" s="39">
        <f t="shared" si="4"/>
        <v>0</v>
      </c>
      <c r="N22" s="64">
        <v>0</v>
      </c>
      <c r="O22" s="43">
        <v>30</v>
      </c>
      <c r="P22" s="44" t="s">
        <v>81</v>
      </c>
    </row>
    <row r="23" spans="1:15" ht="12.75">
      <c r="A23" s="3" t="s">
        <v>170</v>
      </c>
      <c r="B23" s="25" t="s">
        <v>171</v>
      </c>
      <c r="C23" s="25" t="s">
        <v>31</v>
      </c>
      <c r="E23" s="29">
        <f t="shared" si="0"/>
        <v>0</v>
      </c>
      <c r="G23" s="17">
        <f t="shared" si="1"/>
        <v>0</v>
      </c>
      <c r="I23" s="21">
        <f t="shared" si="2"/>
        <v>0</v>
      </c>
      <c r="K23" s="15">
        <f t="shared" si="3"/>
        <v>0</v>
      </c>
      <c r="M23" s="39">
        <v>29.08</v>
      </c>
      <c r="N23" s="64">
        <v>0</v>
      </c>
      <c r="O23" s="43">
        <v>0</v>
      </c>
    </row>
    <row r="24" spans="1:16" s="1" customFormat="1" ht="12.75">
      <c r="A24" s="3" t="s">
        <v>170</v>
      </c>
      <c r="B24" s="25" t="s">
        <v>87</v>
      </c>
      <c r="C24" s="25" t="s">
        <v>31</v>
      </c>
      <c r="D24" s="10"/>
      <c r="E24" s="29">
        <f t="shared" si="0"/>
        <v>0</v>
      </c>
      <c r="F24" s="50"/>
      <c r="G24" s="17">
        <f t="shared" si="1"/>
        <v>0</v>
      </c>
      <c r="H24" s="53"/>
      <c r="I24" s="21">
        <f t="shared" si="2"/>
        <v>0</v>
      </c>
      <c r="J24" s="13"/>
      <c r="K24" s="15">
        <f t="shared" si="3"/>
        <v>0</v>
      </c>
      <c r="L24" s="47"/>
      <c r="M24" s="39">
        <f t="shared" si="4"/>
        <v>0</v>
      </c>
      <c r="N24" s="64">
        <v>0</v>
      </c>
      <c r="O24" s="43">
        <v>24.17</v>
      </c>
      <c r="P24" s="19" t="s">
        <v>88</v>
      </c>
    </row>
    <row r="25" spans="1:16" ht="12.75">
      <c r="A25" s="3" t="s">
        <v>170</v>
      </c>
      <c r="B25" s="25" t="s">
        <v>173</v>
      </c>
      <c r="C25" s="25" t="s">
        <v>31</v>
      </c>
      <c r="E25" s="29">
        <f t="shared" si="0"/>
        <v>0</v>
      </c>
      <c r="G25" s="17">
        <f t="shared" si="1"/>
        <v>0</v>
      </c>
      <c r="I25" s="21">
        <f t="shared" si="2"/>
        <v>0</v>
      </c>
      <c r="K25" s="15">
        <f t="shared" si="3"/>
        <v>0</v>
      </c>
      <c r="M25" s="39">
        <f t="shared" si="4"/>
        <v>0</v>
      </c>
      <c r="N25" s="64">
        <v>0</v>
      </c>
      <c r="O25" s="43">
        <v>59.14</v>
      </c>
      <c r="P25" s="44" t="s">
        <v>172</v>
      </c>
    </row>
    <row r="26" spans="1:16" ht="12.75">
      <c r="A26" s="3" t="s">
        <v>177</v>
      </c>
      <c r="B26" s="25" t="s">
        <v>178</v>
      </c>
      <c r="C26" s="25" t="s">
        <v>33</v>
      </c>
      <c r="E26" s="29">
        <f t="shared" si="0"/>
        <v>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39">
        <v>70</v>
      </c>
      <c r="N26" s="64">
        <v>0</v>
      </c>
      <c r="O26" s="43">
        <v>0</v>
      </c>
      <c r="P26" s="137"/>
    </row>
    <row r="27" spans="1:16" ht="12.75">
      <c r="A27" s="3" t="s">
        <v>179</v>
      </c>
      <c r="B27" s="25" t="s">
        <v>32</v>
      </c>
      <c r="C27" s="25" t="s">
        <v>33</v>
      </c>
      <c r="E27" s="29">
        <f t="shared" si="0"/>
        <v>0</v>
      </c>
      <c r="G27" s="17">
        <f t="shared" si="1"/>
        <v>0</v>
      </c>
      <c r="I27" s="21">
        <f t="shared" si="2"/>
        <v>0</v>
      </c>
      <c r="K27" s="15">
        <f t="shared" si="3"/>
        <v>0</v>
      </c>
      <c r="M27" s="39">
        <f t="shared" si="4"/>
        <v>0</v>
      </c>
      <c r="N27" s="64">
        <v>0</v>
      </c>
      <c r="O27" s="43">
        <v>40</v>
      </c>
      <c r="P27" s="44" t="s">
        <v>180</v>
      </c>
    </row>
    <row r="28" spans="1:15" ht="12.75">
      <c r="A28" s="3" t="s">
        <v>179</v>
      </c>
      <c r="B28" s="25" t="s">
        <v>181</v>
      </c>
      <c r="C28" s="25" t="s">
        <v>182</v>
      </c>
      <c r="E28" s="29">
        <f t="shared" si="0"/>
        <v>0</v>
      </c>
      <c r="G28" s="17">
        <f t="shared" si="1"/>
        <v>0</v>
      </c>
      <c r="I28" s="21">
        <f t="shared" si="2"/>
        <v>0</v>
      </c>
      <c r="K28" s="15">
        <f t="shared" si="3"/>
        <v>0</v>
      </c>
      <c r="M28" s="39">
        <v>15</v>
      </c>
      <c r="N28" s="64">
        <v>0</v>
      </c>
      <c r="O28" s="43">
        <v>0</v>
      </c>
    </row>
    <row r="29" spans="5:15" ht="12.75">
      <c r="E29" s="29">
        <f t="shared" si="0"/>
        <v>0</v>
      </c>
      <c r="G29" s="17">
        <f t="shared" si="1"/>
        <v>0</v>
      </c>
      <c r="I29" s="21">
        <f t="shared" si="2"/>
        <v>0</v>
      </c>
      <c r="K29" s="15">
        <f t="shared" si="3"/>
        <v>0</v>
      </c>
      <c r="M29" s="39">
        <f t="shared" si="4"/>
        <v>0</v>
      </c>
      <c r="N29" s="64">
        <v>0</v>
      </c>
      <c r="O29" s="43">
        <v>0</v>
      </c>
    </row>
    <row r="30" spans="5:15" ht="12.75">
      <c r="E30" s="29">
        <f>D30*Futter</f>
        <v>0</v>
      </c>
      <c r="G30" s="17">
        <f>F30*Impfung</f>
        <v>0</v>
      </c>
      <c r="I30" s="21">
        <f>H30*Entwurmung</f>
        <v>0</v>
      </c>
      <c r="K30" s="15">
        <f>J30*Parasiten</f>
        <v>0</v>
      </c>
      <c r="M30" s="39">
        <f>L30*KastrRüde</f>
        <v>0</v>
      </c>
      <c r="N30" s="64">
        <v>0</v>
      </c>
      <c r="O30" s="43">
        <v>0</v>
      </c>
    </row>
    <row r="31" spans="5:14" ht="12.75">
      <c r="E31" s="29"/>
      <c r="G31" s="17"/>
      <c r="I31" s="21"/>
      <c r="K31" s="15"/>
      <c r="M31" s="39"/>
      <c r="N31" s="64"/>
    </row>
    <row r="32" spans="2:15" ht="12.75">
      <c r="B32" s="1" t="s">
        <v>8</v>
      </c>
      <c r="C32" s="1"/>
      <c r="D32" s="11"/>
      <c r="E32" s="30">
        <f>SUM(E2:E31)</f>
        <v>48.76999999999995</v>
      </c>
      <c r="G32" s="16">
        <f>SUM(G2:G31)</f>
        <v>85.79</v>
      </c>
      <c r="H32" s="54"/>
      <c r="I32" s="20">
        <f>SUM(I2:I31)</f>
        <v>20</v>
      </c>
      <c r="J32" s="12"/>
      <c r="K32" s="14">
        <f>SUM(K2:K31)</f>
        <v>0</v>
      </c>
      <c r="L32" s="46"/>
      <c r="M32" s="40">
        <f>SUM(M2:M31)</f>
        <v>114.08</v>
      </c>
      <c r="N32" s="56">
        <f>SUM(N2:N31)</f>
        <v>1626.64</v>
      </c>
      <c r="O32" s="42">
        <f>SUM(O2:O31)</f>
        <v>1424.6100000000004</v>
      </c>
    </row>
    <row r="33" ht="12.75">
      <c r="M33" s="39"/>
    </row>
    <row r="34" spans="2:15" ht="12.75">
      <c r="B34" s="1" t="s">
        <v>12</v>
      </c>
      <c r="C34" s="1"/>
      <c r="D34" s="11"/>
      <c r="E34" s="30">
        <f>SUM(E32+G32+I32+M32+N32+O44)</f>
        <v>2403.2200000000003</v>
      </c>
      <c r="F34" s="49"/>
      <c r="G34" s="4"/>
      <c r="H34" s="54"/>
      <c r="I34" s="9"/>
      <c r="J34" s="12"/>
      <c r="K34" s="7"/>
      <c r="L34" s="46"/>
      <c r="M34" s="36"/>
      <c r="N34" s="56"/>
      <c r="O34" s="42"/>
    </row>
    <row r="37" ht="12.75">
      <c r="B37" s="1" t="s">
        <v>14</v>
      </c>
    </row>
    <row r="38" ht="12.75">
      <c r="B38" s="25"/>
    </row>
    <row r="39" spans="2:15" ht="12.75">
      <c r="B39" s="25" t="s">
        <v>93</v>
      </c>
      <c r="O39" s="43">
        <v>-130</v>
      </c>
    </row>
    <row r="40" spans="2:15" ht="12.75">
      <c r="B40" t="s">
        <v>162</v>
      </c>
      <c r="N40" s="56"/>
      <c r="O40" s="106">
        <v>-322.12</v>
      </c>
    </row>
    <row r="41" spans="2:15" ht="12.75">
      <c r="B41" s="25" t="s">
        <v>166</v>
      </c>
      <c r="O41" s="43">
        <v>-234.55</v>
      </c>
    </row>
    <row r="42" spans="2:15" ht="12.75">
      <c r="B42" s="25" t="s">
        <v>115</v>
      </c>
      <c r="N42" s="56"/>
      <c r="O42" s="106">
        <v>-230</v>
      </c>
    </row>
    <row r="43" spans="1:15" ht="12.75">
      <c r="A43" s="2"/>
      <c r="N43" s="56"/>
      <c r="O43" s="42"/>
    </row>
    <row r="44" spans="2:15" ht="12.75">
      <c r="B44" s="1" t="s">
        <v>17</v>
      </c>
      <c r="C44" s="1"/>
      <c r="D44" s="11"/>
      <c r="E44" s="30"/>
      <c r="F44" s="49"/>
      <c r="G44" s="4"/>
      <c r="H44" s="54"/>
      <c r="I44" s="9"/>
      <c r="J44" s="12"/>
      <c r="K44" s="7"/>
      <c r="L44" s="46"/>
      <c r="M44" s="36"/>
      <c r="N44" s="56"/>
      <c r="O44" s="42">
        <f>SUM(O32:O43)</f>
        <v>507.9400000000003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31">
      <selection activeCell="G27" sqref="G27"/>
    </sheetView>
  </sheetViews>
  <sheetFormatPr defaultColWidth="11.421875" defaultRowHeight="12.75"/>
  <cols>
    <col min="1" max="1" width="7.140625" style="3" customWidth="1"/>
    <col min="2" max="2" width="15.140625" style="0" customWidth="1"/>
    <col min="3" max="3" width="6.140625" style="0" customWidth="1"/>
    <col min="4" max="4" width="5.00390625" style="10" customWidth="1"/>
    <col min="5" max="5" width="11.00390625" style="31" customWidth="1"/>
    <col min="6" max="6" width="4.7109375" style="50" customWidth="1"/>
    <col min="7" max="7" width="9.574218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57421875" style="43" customWidth="1"/>
    <col min="16" max="16" width="11.421875" style="19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2:15" ht="12.75">
      <c r="B2" t="s">
        <v>19</v>
      </c>
      <c r="E2" s="29">
        <f>'April 2014'!E32</f>
        <v>48.76999999999995</v>
      </c>
      <c r="G2" s="17">
        <f>'April 2014'!G32</f>
        <v>85.79</v>
      </c>
      <c r="I2" s="21">
        <f>'April 2014'!I32</f>
        <v>20</v>
      </c>
      <c r="K2" s="15">
        <f>'April 2014'!K32</f>
        <v>0</v>
      </c>
      <c r="M2" s="39">
        <f>'April 2014'!M32</f>
        <v>114.08</v>
      </c>
      <c r="N2" s="58">
        <f>'April 2014'!N32</f>
        <v>1626.64</v>
      </c>
      <c r="O2" s="43">
        <f>SUM('April 2014'!O44)</f>
        <v>507.9400000000003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145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16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6" ht="12.75">
      <c r="A5" s="24" t="s">
        <v>183</v>
      </c>
      <c r="B5" s="25" t="s">
        <v>96</v>
      </c>
      <c r="C5" s="25" t="s">
        <v>31</v>
      </c>
      <c r="E5" s="29">
        <f aca="true" t="shared" si="0" ref="E5:E30">D5*Futter</f>
        <v>0</v>
      </c>
      <c r="G5" s="17">
        <f aca="true" t="shared" si="1" ref="G5:G30">F5*Impfung</f>
        <v>0</v>
      </c>
      <c r="I5" s="21">
        <f aca="true" t="shared" si="2" ref="I5:I30">H5*Entwurmung</f>
        <v>0</v>
      </c>
      <c r="K5" s="15">
        <f aca="true" t="shared" si="3" ref="K5:K30">J5*Parasiten</f>
        <v>0</v>
      </c>
      <c r="M5" s="39">
        <f aca="true" t="shared" si="4" ref="M5:M30">L5*KastrRüde</f>
        <v>0</v>
      </c>
      <c r="N5" s="64">
        <v>0</v>
      </c>
      <c r="O5" s="43">
        <v>15.35</v>
      </c>
      <c r="P5" s="19" t="s">
        <v>184</v>
      </c>
    </row>
    <row r="6" spans="1:16" ht="12.75">
      <c r="A6" s="24" t="s">
        <v>185</v>
      </c>
      <c r="B6" s="25" t="s">
        <v>30</v>
      </c>
      <c r="C6" s="25" t="s">
        <v>31</v>
      </c>
      <c r="E6" s="29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64">
        <v>0</v>
      </c>
      <c r="O6" s="43">
        <v>31.04</v>
      </c>
      <c r="P6" s="19" t="s">
        <v>29</v>
      </c>
    </row>
    <row r="7" spans="1:16" ht="12.75">
      <c r="A7" s="24" t="s">
        <v>185</v>
      </c>
      <c r="B7" s="25" t="s">
        <v>30</v>
      </c>
      <c r="C7" s="25" t="s">
        <v>31</v>
      </c>
      <c r="E7" s="29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64">
        <v>0</v>
      </c>
      <c r="O7" s="43">
        <v>70.28</v>
      </c>
      <c r="P7" s="19" t="s">
        <v>186</v>
      </c>
    </row>
    <row r="8" spans="1:16" ht="12.75">
      <c r="A8" s="24" t="s">
        <v>187</v>
      </c>
      <c r="B8" s="25" t="s">
        <v>37</v>
      </c>
      <c r="C8" s="25" t="s">
        <v>33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64">
        <v>0</v>
      </c>
      <c r="O8" s="43">
        <v>30</v>
      </c>
      <c r="P8" s="19" t="s">
        <v>38</v>
      </c>
    </row>
    <row r="9" spans="1:15" ht="12.75">
      <c r="A9" s="3" t="s">
        <v>188</v>
      </c>
      <c r="B9" s="25" t="s">
        <v>49</v>
      </c>
      <c r="C9" s="25" t="s">
        <v>33</v>
      </c>
      <c r="E9" s="29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64">
        <v>30</v>
      </c>
      <c r="O9" s="43">
        <v>0</v>
      </c>
    </row>
    <row r="10" spans="1:16" ht="12.75">
      <c r="A10" s="3" t="s">
        <v>188</v>
      </c>
      <c r="B10" s="25" t="s">
        <v>54</v>
      </c>
      <c r="C10" s="25" t="s">
        <v>33</v>
      </c>
      <c r="E10" s="29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64">
        <v>0</v>
      </c>
      <c r="O10" s="43">
        <v>15</v>
      </c>
      <c r="P10" s="19" t="s">
        <v>27</v>
      </c>
    </row>
    <row r="11" spans="1:16" ht="12.75">
      <c r="A11" s="3" t="s">
        <v>189</v>
      </c>
      <c r="B11" s="25" t="s">
        <v>190</v>
      </c>
      <c r="C11" s="25" t="s">
        <v>33</v>
      </c>
      <c r="E11" s="29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64">
        <v>0</v>
      </c>
      <c r="O11" s="43">
        <v>260</v>
      </c>
      <c r="P11" s="19" t="s">
        <v>191</v>
      </c>
    </row>
    <row r="12" spans="1:16" ht="12.75">
      <c r="A12" s="3" t="s">
        <v>189</v>
      </c>
      <c r="B12" s="25" t="s">
        <v>45</v>
      </c>
      <c r="C12" s="25" t="s">
        <v>33</v>
      </c>
      <c r="E12" s="29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64">
        <v>0</v>
      </c>
      <c r="O12" s="43">
        <v>120</v>
      </c>
      <c r="P12" s="19" t="s">
        <v>193</v>
      </c>
    </row>
    <row r="13" spans="1:16" ht="12.75">
      <c r="A13" s="3" t="s">
        <v>194</v>
      </c>
      <c r="B13" s="25" t="s">
        <v>195</v>
      </c>
      <c r="C13" s="25" t="s">
        <v>33</v>
      </c>
      <c r="E13" s="29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64">
        <v>0</v>
      </c>
      <c r="O13" s="43">
        <v>250</v>
      </c>
      <c r="P13" s="19" t="s">
        <v>196</v>
      </c>
    </row>
    <row r="14" spans="1:16" ht="12.75">
      <c r="A14" s="3" t="s">
        <v>194</v>
      </c>
      <c r="B14" s="25" t="s">
        <v>41</v>
      </c>
      <c r="C14" s="25" t="s">
        <v>33</v>
      </c>
      <c r="E14" s="29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64">
        <v>0</v>
      </c>
      <c r="O14" s="43">
        <v>15</v>
      </c>
      <c r="P14" s="19" t="s">
        <v>71</v>
      </c>
    </row>
    <row r="15" spans="1:16" ht="12.75">
      <c r="A15" s="3" t="s">
        <v>194</v>
      </c>
      <c r="B15" s="25" t="s">
        <v>43</v>
      </c>
      <c r="C15" s="25" t="s">
        <v>33</v>
      </c>
      <c r="D15" s="10">
        <v>2</v>
      </c>
      <c r="E15" s="29">
        <f t="shared" si="0"/>
        <v>10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64">
        <v>0</v>
      </c>
      <c r="O15" s="43">
        <v>15</v>
      </c>
      <c r="P15" s="19" t="s">
        <v>129</v>
      </c>
    </row>
    <row r="16" spans="1:16" ht="12.75">
      <c r="A16" s="3" t="s">
        <v>197</v>
      </c>
      <c r="B16" s="25" t="s">
        <v>198</v>
      </c>
      <c r="C16" s="25" t="s">
        <v>33</v>
      </c>
      <c r="E16" s="29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64">
        <v>0</v>
      </c>
      <c r="O16" s="43">
        <v>90</v>
      </c>
      <c r="P16" s="19" t="s">
        <v>199</v>
      </c>
    </row>
    <row r="17" spans="1:16" ht="12.75">
      <c r="A17" s="3" t="s">
        <v>197</v>
      </c>
      <c r="B17" s="25" t="s">
        <v>200</v>
      </c>
      <c r="C17" s="25" t="s">
        <v>33</v>
      </c>
      <c r="E17" s="29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39">
        <f t="shared" si="4"/>
        <v>0</v>
      </c>
      <c r="N17" s="64">
        <v>0</v>
      </c>
      <c r="O17" s="43">
        <v>15</v>
      </c>
      <c r="P17" s="19" t="s">
        <v>201</v>
      </c>
    </row>
    <row r="18" spans="1:15" ht="12.75">
      <c r="A18" s="3" t="s">
        <v>202</v>
      </c>
      <c r="B18" s="25" t="s">
        <v>203</v>
      </c>
      <c r="C18" s="25" t="s">
        <v>182</v>
      </c>
      <c r="E18" s="29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39">
        <v>25</v>
      </c>
      <c r="N18" s="64">
        <v>0</v>
      </c>
      <c r="O18" s="43">
        <v>0</v>
      </c>
    </row>
    <row r="19" spans="1:15" ht="12.75">
      <c r="A19" s="3" t="s">
        <v>204</v>
      </c>
      <c r="B19" s="25" t="s">
        <v>205</v>
      </c>
      <c r="C19" s="25" t="s">
        <v>33</v>
      </c>
      <c r="E19" s="29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39">
        <v>25</v>
      </c>
      <c r="N19" s="64">
        <v>0</v>
      </c>
      <c r="O19" s="43">
        <v>0</v>
      </c>
    </row>
    <row r="20" spans="1:16" ht="12.75">
      <c r="A20" s="3" t="s">
        <v>206</v>
      </c>
      <c r="B20" s="25" t="s">
        <v>207</v>
      </c>
      <c r="C20" s="25" t="s">
        <v>33</v>
      </c>
      <c r="E20" s="29">
        <f t="shared" si="0"/>
        <v>0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39">
        <f t="shared" si="4"/>
        <v>0</v>
      </c>
      <c r="N20" s="64">
        <v>0</v>
      </c>
      <c r="O20" s="43">
        <v>15</v>
      </c>
      <c r="P20" s="19" t="s">
        <v>208</v>
      </c>
    </row>
    <row r="21" spans="1:16" s="1" customFormat="1" ht="12.75">
      <c r="A21" s="3" t="s">
        <v>209</v>
      </c>
      <c r="B21" s="25" t="s">
        <v>56</v>
      </c>
      <c r="C21" s="25" t="s">
        <v>33</v>
      </c>
      <c r="D21" s="10"/>
      <c r="E21" s="29">
        <f t="shared" si="0"/>
        <v>0</v>
      </c>
      <c r="F21" s="50"/>
      <c r="G21" s="17">
        <f t="shared" si="1"/>
        <v>0</v>
      </c>
      <c r="H21" s="53"/>
      <c r="I21" s="21">
        <f t="shared" si="2"/>
        <v>0</v>
      </c>
      <c r="J21" s="13"/>
      <c r="K21" s="15">
        <f t="shared" si="3"/>
        <v>0</v>
      </c>
      <c r="L21" s="47"/>
      <c r="M21" s="39">
        <f t="shared" si="4"/>
        <v>0</v>
      </c>
      <c r="N21" s="64">
        <v>0</v>
      </c>
      <c r="O21" s="43">
        <v>15</v>
      </c>
      <c r="P21" s="19" t="s">
        <v>103</v>
      </c>
    </row>
    <row r="22" spans="1:16" ht="12.75">
      <c r="A22" s="3" t="s">
        <v>210</v>
      </c>
      <c r="B22" s="25" t="s">
        <v>96</v>
      </c>
      <c r="C22" s="25" t="s">
        <v>31</v>
      </c>
      <c r="E22" s="29">
        <v>0</v>
      </c>
      <c r="G22" s="17">
        <f t="shared" si="1"/>
        <v>0</v>
      </c>
      <c r="I22" s="21">
        <f t="shared" si="2"/>
        <v>0</v>
      </c>
      <c r="K22" s="15">
        <f t="shared" si="3"/>
        <v>0</v>
      </c>
      <c r="M22" s="39">
        <f t="shared" si="4"/>
        <v>0</v>
      </c>
      <c r="N22" s="64">
        <v>0</v>
      </c>
      <c r="O22" s="43">
        <v>30</v>
      </c>
      <c r="P22" s="19" t="s">
        <v>211</v>
      </c>
    </row>
    <row r="23" spans="1:16" s="1" customFormat="1" ht="12.75">
      <c r="A23" s="3" t="s">
        <v>213</v>
      </c>
      <c r="B23" s="25" t="s">
        <v>159</v>
      </c>
      <c r="C23" s="25" t="s">
        <v>33</v>
      </c>
      <c r="D23" s="10"/>
      <c r="E23" s="29">
        <f t="shared" si="0"/>
        <v>0</v>
      </c>
      <c r="F23" s="50"/>
      <c r="G23" s="17">
        <f t="shared" si="1"/>
        <v>0</v>
      </c>
      <c r="H23" s="53"/>
      <c r="I23" s="21">
        <f t="shared" si="2"/>
        <v>0</v>
      </c>
      <c r="J23" s="13"/>
      <c r="K23" s="15">
        <f t="shared" si="3"/>
        <v>0</v>
      </c>
      <c r="L23" s="47"/>
      <c r="M23" s="39">
        <f t="shared" si="4"/>
        <v>0</v>
      </c>
      <c r="N23" s="64">
        <v>25</v>
      </c>
      <c r="O23" s="43">
        <v>0</v>
      </c>
      <c r="P23" s="6"/>
    </row>
    <row r="24" spans="1:16" ht="12.75">
      <c r="A24" s="3" t="s">
        <v>214</v>
      </c>
      <c r="B24" s="25" t="s">
        <v>215</v>
      </c>
      <c r="C24" s="25" t="s">
        <v>33</v>
      </c>
      <c r="E24" s="29">
        <f t="shared" si="0"/>
        <v>0</v>
      </c>
      <c r="G24" s="17">
        <f t="shared" si="1"/>
        <v>0</v>
      </c>
      <c r="I24" s="21">
        <f t="shared" si="2"/>
        <v>0</v>
      </c>
      <c r="K24" s="15">
        <f t="shared" si="3"/>
        <v>0</v>
      </c>
      <c r="M24" s="39">
        <f t="shared" si="4"/>
        <v>0</v>
      </c>
      <c r="N24" s="64">
        <v>0</v>
      </c>
      <c r="O24" s="43">
        <v>260</v>
      </c>
      <c r="P24" s="19" t="s">
        <v>172</v>
      </c>
    </row>
    <row r="25" spans="1:15" ht="12.75">
      <c r="A25" s="3" t="s">
        <v>214</v>
      </c>
      <c r="B25" s="25" t="s">
        <v>181</v>
      </c>
      <c r="C25" s="25" t="s">
        <v>182</v>
      </c>
      <c r="E25" s="29">
        <f t="shared" si="0"/>
        <v>0</v>
      </c>
      <c r="G25" s="17">
        <f t="shared" si="1"/>
        <v>0</v>
      </c>
      <c r="I25" s="21">
        <f t="shared" si="2"/>
        <v>0</v>
      </c>
      <c r="K25" s="15">
        <f t="shared" si="3"/>
        <v>0</v>
      </c>
      <c r="M25" s="39">
        <f t="shared" si="4"/>
        <v>0</v>
      </c>
      <c r="N25" s="64">
        <v>20</v>
      </c>
      <c r="O25" s="43">
        <v>0</v>
      </c>
    </row>
    <row r="26" spans="1:16" ht="12.75">
      <c r="A26" s="3" t="s">
        <v>217</v>
      </c>
      <c r="B26" s="25" t="s">
        <v>51</v>
      </c>
      <c r="C26" s="25" t="s">
        <v>31</v>
      </c>
      <c r="E26" s="29">
        <f t="shared" si="0"/>
        <v>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39">
        <f t="shared" si="4"/>
        <v>0</v>
      </c>
      <c r="N26" s="64">
        <v>0</v>
      </c>
      <c r="O26" s="43">
        <v>15</v>
      </c>
      <c r="P26" s="19" t="s">
        <v>52</v>
      </c>
    </row>
    <row r="27" spans="1:16" ht="12.75">
      <c r="A27" s="3" t="s">
        <v>217</v>
      </c>
      <c r="B27" s="25" t="s">
        <v>51</v>
      </c>
      <c r="C27" s="25" t="s">
        <v>31</v>
      </c>
      <c r="E27" s="29">
        <f t="shared" si="0"/>
        <v>0</v>
      </c>
      <c r="G27" s="17">
        <f t="shared" si="1"/>
        <v>0</v>
      </c>
      <c r="I27" s="21">
        <f t="shared" si="2"/>
        <v>0</v>
      </c>
      <c r="K27" s="15">
        <f t="shared" si="3"/>
        <v>0</v>
      </c>
      <c r="M27" s="39">
        <f t="shared" si="4"/>
        <v>0</v>
      </c>
      <c r="N27" s="64">
        <v>0</v>
      </c>
      <c r="O27" s="43">
        <v>15</v>
      </c>
      <c r="P27" s="19" t="s">
        <v>52</v>
      </c>
    </row>
    <row r="28" spans="1:16" ht="12.75">
      <c r="A28" s="3" t="s">
        <v>219</v>
      </c>
      <c r="B28" s="25" t="s">
        <v>87</v>
      </c>
      <c r="C28" s="25" t="s">
        <v>31</v>
      </c>
      <c r="E28" s="29">
        <v>0</v>
      </c>
      <c r="G28" s="17">
        <f t="shared" si="1"/>
        <v>0</v>
      </c>
      <c r="I28" s="21">
        <f t="shared" si="2"/>
        <v>0</v>
      </c>
      <c r="K28" s="15">
        <f t="shared" si="3"/>
        <v>0</v>
      </c>
      <c r="M28" s="39">
        <f t="shared" si="4"/>
        <v>0</v>
      </c>
      <c r="N28" s="64">
        <v>0</v>
      </c>
      <c r="O28" s="43">
        <v>15.05</v>
      </c>
      <c r="P28" s="19" t="s">
        <v>220</v>
      </c>
    </row>
    <row r="29" spans="2:16" ht="12.75">
      <c r="B29" s="25"/>
      <c r="C29" s="25"/>
      <c r="E29" s="29">
        <f t="shared" si="0"/>
        <v>0</v>
      </c>
      <c r="G29" s="17">
        <f t="shared" si="1"/>
        <v>0</v>
      </c>
      <c r="I29" s="21">
        <f t="shared" si="2"/>
        <v>0</v>
      </c>
      <c r="K29" s="15">
        <f t="shared" si="3"/>
        <v>0</v>
      </c>
      <c r="M29" s="39">
        <f t="shared" si="4"/>
        <v>0</v>
      </c>
      <c r="N29" s="64">
        <v>0</v>
      </c>
      <c r="O29" s="43">
        <v>0</v>
      </c>
      <c r="P29" s="6"/>
    </row>
    <row r="30" spans="2:15" ht="12.75">
      <c r="B30" s="25"/>
      <c r="C30" s="25"/>
      <c r="E30" s="29">
        <f t="shared" si="0"/>
        <v>0</v>
      </c>
      <c r="G30" s="17">
        <f t="shared" si="1"/>
        <v>0</v>
      </c>
      <c r="I30" s="21">
        <f t="shared" si="2"/>
        <v>0</v>
      </c>
      <c r="K30" s="15">
        <f t="shared" si="3"/>
        <v>0</v>
      </c>
      <c r="M30" s="39">
        <f t="shared" si="4"/>
        <v>0</v>
      </c>
      <c r="N30" s="64">
        <v>0</v>
      </c>
      <c r="O30" s="43">
        <v>0</v>
      </c>
    </row>
    <row r="31" spans="1:16" s="1" customFormat="1" ht="12.75">
      <c r="A31" s="3"/>
      <c r="B31"/>
      <c r="C31"/>
      <c r="D31" s="10"/>
      <c r="E31" s="29"/>
      <c r="F31" s="50"/>
      <c r="G31" s="17"/>
      <c r="H31" s="53"/>
      <c r="I31" s="21"/>
      <c r="J31" s="13"/>
      <c r="K31" s="15"/>
      <c r="L31" s="47"/>
      <c r="M31" s="39"/>
      <c r="N31" s="64"/>
      <c r="O31" s="43"/>
      <c r="P31" s="19"/>
    </row>
    <row r="32" spans="1:15" ht="12.75">
      <c r="A32" s="2"/>
      <c r="B32" s="1" t="s">
        <v>8</v>
      </c>
      <c r="C32" s="1"/>
      <c r="D32" s="11"/>
      <c r="E32" s="30">
        <f>SUM(E2:E5:E31)</f>
        <v>58.76999999999995</v>
      </c>
      <c r="G32" s="16">
        <f>SUM(G2:G5:G31)</f>
        <v>85.79</v>
      </c>
      <c r="H32" s="54"/>
      <c r="I32" s="20">
        <f>SUM(I2:I5:I31)</f>
        <v>20</v>
      </c>
      <c r="J32" s="12"/>
      <c r="K32" s="14">
        <f>SUM(K2:K5:K31)</f>
        <v>0</v>
      </c>
      <c r="L32" s="46"/>
      <c r="M32" s="40">
        <f>SUM(M2:M5:M31)</f>
        <v>164.07999999999998</v>
      </c>
      <c r="N32" s="56">
        <f>SUM(N2:N5:N31)</f>
        <v>1701.64</v>
      </c>
      <c r="O32" s="42">
        <f>SUM(O2:O5:O31)</f>
        <v>1799.66</v>
      </c>
    </row>
    <row r="33" ht="12.75">
      <c r="M33" s="39"/>
    </row>
    <row r="34" spans="1:15" ht="12.75">
      <c r="A34" s="2"/>
      <c r="B34" s="1" t="s">
        <v>12</v>
      </c>
      <c r="C34" s="1"/>
      <c r="D34" s="11"/>
      <c r="E34" s="30">
        <f>SUM(E32+G32+I32+K32+M46+N32+O46)</f>
        <v>2572.23</v>
      </c>
      <c r="F34" s="49"/>
      <c r="G34" s="4"/>
      <c r="H34" s="54"/>
      <c r="I34" s="9"/>
      <c r="J34" s="12"/>
      <c r="K34" s="7"/>
      <c r="L34" s="46"/>
      <c r="M34" s="36"/>
      <c r="N34" s="56"/>
      <c r="O34" s="42"/>
    </row>
    <row r="36" spans="2:15" ht="12.75">
      <c r="B36" s="25" t="s">
        <v>15</v>
      </c>
      <c r="N36" s="56"/>
      <c r="O36" s="42"/>
    </row>
    <row r="38" spans="1:15" ht="12.75">
      <c r="A38" s="24" t="s">
        <v>187</v>
      </c>
      <c r="B38" s="25" t="s">
        <v>93</v>
      </c>
      <c r="N38" s="56"/>
      <c r="O38" s="42">
        <v>-130</v>
      </c>
    </row>
    <row r="39" spans="1:15" ht="12.75">
      <c r="A39" s="24" t="s">
        <v>187</v>
      </c>
      <c r="B39" s="25" t="s">
        <v>115</v>
      </c>
      <c r="O39" s="42">
        <v>-265</v>
      </c>
    </row>
    <row r="40" spans="2:15" ht="12.75">
      <c r="B40" t="s">
        <v>162</v>
      </c>
      <c r="N40" s="56"/>
      <c r="O40" s="42">
        <v>-433</v>
      </c>
    </row>
    <row r="41" spans="2:16" ht="12.75">
      <c r="B41" t="s">
        <v>192</v>
      </c>
      <c r="M41" s="40">
        <v>-70</v>
      </c>
      <c r="P41" s="6"/>
    </row>
    <row r="42" spans="1:15" ht="12.75">
      <c r="A42" s="138" t="s">
        <v>210</v>
      </c>
      <c r="B42" t="s">
        <v>212</v>
      </c>
      <c r="N42" s="56"/>
      <c r="O42" s="42">
        <v>-224.71</v>
      </c>
    </row>
    <row r="43" spans="1:15" ht="12.75">
      <c r="A43" s="3" t="s">
        <v>216</v>
      </c>
      <c r="B43" t="s">
        <v>115</v>
      </c>
      <c r="N43" s="56"/>
      <c r="O43" s="42">
        <v>-115</v>
      </c>
    </row>
    <row r="44" spans="1:15" ht="12.75">
      <c r="A44" s="3" t="s">
        <v>219</v>
      </c>
      <c r="B44" t="s">
        <v>218</v>
      </c>
      <c r="N44" s="56"/>
      <c r="O44" s="42">
        <v>-20</v>
      </c>
    </row>
    <row r="45" spans="14:15" ht="12.75">
      <c r="N45" s="56"/>
      <c r="O45" s="42"/>
    </row>
    <row r="46" spans="1:15" ht="12.75">
      <c r="A46" s="2"/>
      <c r="B46" s="1" t="s">
        <v>17</v>
      </c>
      <c r="C46" s="1"/>
      <c r="D46" s="11"/>
      <c r="E46" s="30"/>
      <c r="F46" s="49"/>
      <c r="G46" s="16"/>
      <c r="H46" s="54"/>
      <c r="I46" s="9"/>
      <c r="J46" s="12"/>
      <c r="K46" s="7"/>
      <c r="L46" s="46"/>
      <c r="M46" s="40">
        <f>SUM(M32+M41)</f>
        <v>94.07999999999998</v>
      </c>
      <c r="N46" s="56"/>
      <c r="O46" s="42">
        <f>SUM(O32:O45)</f>
        <v>611.95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9">
      <selection activeCell="B37" sqref="B37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6.140625" style="0" customWidth="1"/>
    <col min="4" max="4" width="5.00390625" style="10" customWidth="1"/>
    <col min="5" max="5" width="11.140625" style="31" customWidth="1"/>
    <col min="6" max="6" width="4.7109375" style="50" customWidth="1"/>
    <col min="7" max="7" width="9.57421875" style="5" customWidth="1"/>
    <col min="8" max="8" width="4.7109375" style="53" customWidth="1"/>
    <col min="9" max="9" width="12.28125" style="18" bestFit="1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144" customWidth="1"/>
    <col min="14" max="14" width="10.421875" style="58" customWidth="1"/>
    <col min="15" max="15" width="10.140625" style="43" customWidth="1"/>
    <col min="16" max="16" width="19.5742187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139">
        <v>25</v>
      </c>
      <c r="N1" s="55"/>
      <c r="O1" s="41"/>
      <c r="P1" s="6"/>
    </row>
    <row r="2" spans="2:15" ht="12.75">
      <c r="B2" t="s">
        <v>19</v>
      </c>
      <c r="E2" s="133">
        <f>SUM('Mai 2014'!E32)</f>
        <v>58.76999999999995</v>
      </c>
      <c r="G2" s="132">
        <f>SUM('Mai 2014'!G32)</f>
        <v>85.79</v>
      </c>
      <c r="I2" s="131">
        <f>'Mai 2014'!I32</f>
        <v>20</v>
      </c>
      <c r="K2" s="130">
        <f>'Mai 2014'!K32</f>
        <v>0</v>
      </c>
      <c r="M2" s="140">
        <f>'Mai 2014'!M46</f>
        <v>94.07999999999998</v>
      </c>
      <c r="N2" s="58">
        <f>SUM('Mai 2014'!N32)</f>
        <v>1701.64</v>
      </c>
      <c r="O2" s="43">
        <f>'Mai 2014'!O46</f>
        <v>611.95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145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141" t="s">
        <v>16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141"/>
      <c r="N4" s="56"/>
      <c r="O4" s="42"/>
      <c r="P4" s="6"/>
    </row>
    <row r="5" spans="1:16" ht="12.75">
      <c r="A5" s="3" t="s">
        <v>221</v>
      </c>
      <c r="B5" t="s">
        <v>30</v>
      </c>
      <c r="C5" t="s">
        <v>31</v>
      </c>
      <c r="E5" s="29">
        <f aca="true" t="shared" si="0" ref="E5:E29">D5*Futter</f>
        <v>0</v>
      </c>
      <c r="G5" s="17">
        <f aca="true" t="shared" si="1" ref="G5:G29">F5*Impfung</f>
        <v>0</v>
      </c>
      <c r="I5" s="21">
        <f aca="true" t="shared" si="2" ref="I5:I29">H5*Entwurmung</f>
        <v>0</v>
      </c>
      <c r="K5" s="15">
        <f aca="true" t="shared" si="3" ref="K5:K29">J5*Parasiten</f>
        <v>0</v>
      </c>
      <c r="M5" s="140">
        <f aca="true" t="shared" si="4" ref="M5:M29">L5*KastrRüde</f>
        <v>0</v>
      </c>
      <c r="N5" s="64">
        <v>0</v>
      </c>
      <c r="O5" s="43">
        <v>31.04</v>
      </c>
      <c r="P5" s="44" t="s">
        <v>29</v>
      </c>
    </row>
    <row r="6" spans="1:15" ht="12.75">
      <c r="A6" s="3" t="s">
        <v>221</v>
      </c>
      <c r="B6" t="s">
        <v>117</v>
      </c>
      <c r="C6" t="s">
        <v>33</v>
      </c>
      <c r="E6" s="29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140">
        <f t="shared" si="4"/>
        <v>0</v>
      </c>
      <c r="N6" s="64">
        <v>50</v>
      </c>
      <c r="O6" s="43">
        <v>0</v>
      </c>
    </row>
    <row r="7" spans="1:16" ht="12.75">
      <c r="A7" s="24" t="s">
        <v>221</v>
      </c>
      <c r="B7" s="25" t="s">
        <v>32</v>
      </c>
      <c r="C7" s="25" t="s">
        <v>33</v>
      </c>
      <c r="E7" s="29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140">
        <f t="shared" si="4"/>
        <v>0</v>
      </c>
      <c r="N7" s="64">
        <v>0</v>
      </c>
      <c r="O7" s="43">
        <v>40</v>
      </c>
      <c r="P7" s="19" t="s">
        <v>180</v>
      </c>
    </row>
    <row r="8" spans="1:16" ht="12.75">
      <c r="A8" s="24" t="s">
        <v>221</v>
      </c>
      <c r="B8" s="25" t="s">
        <v>41</v>
      </c>
      <c r="C8" s="25" t="s">
        <v>33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140">
        <f t="shared" si="4"/>
        <v>0</v>
      </c>
      <c r="N8" s="64">
        <v>0</v>
      </c>
      <c r="O8" s="43">
        <v>15</v>
      </c>
      <c r="P8" s="44" t="s">
        <v>71</v>
      </c>
    </row>
    <row r="9" spans="1:16" ht="12.75">
      <c r="A9" s="3" t="s">
        <v>222</v>
      </c>
      <c r="B9" s="25" t="s">
        <v>37</v>
      </c>
      <c r="C9" s="25" t="s">
        <v>33</v>
      </c>
      <c r="E9" s="29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140">
        <f t="shared" si="4"/>
        <v>0</v>
      </c>
      <c r="N9" s="64">
        <v>0</v>
      </c>
      <c r="O9" s="43">
        <v>30</v>
      </c>
      <c r="P9" s="44" t="s">
        <v>38</v>
      </c>
    </row>
    <row r="10" spans="1:16" ht="12.75">
      <c r="A10" s="3" t="s">
        <v>222</v>
      </c>
      <c r="B10" s="25" t="s">
        <v>80</v>
      </c>
      <c r="C10" s="25" t="s">
        <v>31</v>
      </c>
      <c r="E10" s="29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140">
        <f t="shared" si="4"/>
        <v>0</v>
      </c>
      <c r="N10" s="64">
        <v>0</v>
      </c>
      <c r="O10" s="43">
        <v>15</v>
      </c>
      <c r="P10" s="44" t="s">
        <v>81</v>
      </c>
    </row>
    <row r="11" spans="1:15" ht="12.75">
      <c r="A11" s="3" t="s">
        <v>223</v>
      </c>
      <c r="B11" s="25" t="s">
        <v>49</v>
      </c>
      <c r="C11" s="25" t="s">
        <v>33</v>
      </c>
      <c r="E11" s="29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140">
        <f t="shared" si="4"/>
        <v>0</v>
      </c>
      <c r="N11" s="64">
        <v>15</v>
      </c>
      <c r="O11" s="43">
        <v>0</v>
      </c>
    </row>
    <row r="12" spans="1:16" ht="12.75">
      <c r="A12" s="3" t="s">
        <v>223</v>
      </c>
      <c r="B12" s="25" t="s">
        <v>54</v>
      </c>
      <c r="C12" s="25" t="s">
        <v>33</v>
      </c>
      <c r="E12" s="29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140">
        <f t="shared" si="4"/>
        <v>0</v>
      </c>
      <c r="N12" s="64">
        <v>0</v>
      </c>
      <c r="O12" s="43">
        <v>15</v>
      </c>
      <c r="P12" s="44" t="s">
        <v>27</v>
      </c>
    </row>
    <row r="13" spans="1:16" ht="12.75">
      <c r="A13" s="3" t="s">
        <v>223</v>
      </c>
      <c r="B13" s="25" t="s">
        <v>167</v>
      </c>
      <c r="C13" s="25" t="s">
        <v>33</v>
      </c>
      <c r="E13" s="29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140">
        <f t="shared" si="4"/>
        <v>0</v>
      </c>
      <c r="N13" s="64">
        <v>0</v>
      </c>
      <c r="O13" s="43">
        <v>15</v>
      </c>
      <c r="P13" s="44" t="s">
        <v>168</v>
      </c>
    </row>
    <row r="14" spans="1:16" ht="12.75">
      <c r="A14" s="3" t="s">
        <v>225</v>
      </c>
      <c r="B14" s="25" t="s">
        <v>56</v>
      </c>
      <c r="C14" s="25" t="s">
        <v>33</v>
      </c>
      <c r="E14" s="29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140">
        <f t="shared" si="4"/>
        <v>0</v>
      </c>
      <c r="N14" s="64">
        <v>0</v>
      </c>
      <c r="O14" s="43">
        <v>15</v>
      </c>
      <c r="P14" s="44" t="s">
        <v>226</v>
      </c>
    </row>
    <row r="15" spans="1:16" ht="12.75">
      <c r="A15" s="3" t="s">
        <v>227</v>
      </c>
      <c r="B15" s="25" t="s">
        <v>45</v>
      </c>
      <c r="C15" s="25" t="s">
        <v>33</v>
      </c>
      <c r="E15" s="29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140">
        <f t="shared" si="4"/>
        <v>0</v>
      </c>
      <c r="N15" s="64">
        <v>0</v>
      </c>
      <c r="O15" s="43">
        <v>120</v>
      </c>
      <c r="P15" s="44" t="s">
        <v>228</v>
      </c>
    </row>
    <row r="16" spans="1:16" ht="12.75">
      <c r="A16" s="3" t="s">
        <v>227</v>
      </c>
      <c r="B16" s="25" t="s">
        <v>43</v>
      </c>
      <c r="C16" s="25" t="s">
        <v>33</v>
      </c>
      <c r="D16" s="10">
        <v>2</v>
      </c>
      <c r="E16" s="29">
        <f t="shared" si="0"/>
        <v>10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140">
        <f t="shared" si="4"/>
        <v>0</v>
      </c>
      <c r="N16" s="64">
        <v>0</v>
      </c>
      <c r="O16" s="43">
        <v>15</v>
      </c>
      <c r="P16" s="44" t="s">
        <v>129</v>
      </c>
    </row>
    <row r="17" spans="1:16" ht="12.75">
      <c r="A17" s="3" t="s">
        <v>229</v>
      </c>
      <c r="B17" s="25" t="s">
        <v>230</v>
      </c>
      <c r="C17" s="25" t="s">
        <v>231</v>
      </c>
      <c r="E17" s="29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140">
        <f t="shared" si="4"/>
        <v>0</v>
      </c>
      <c r="N17" s="64">
        <v>0</v>
      </c>
      <c r="O17" s="43">
        <v>15</v>
      </c>
      <c r="P17" s="44" t="s">
        <v>208</v>
      </c>
    </row>
    <row r="18" spans="1:16" ht="12.75">
      <c r="A18" s="3" t="s">
        <v>229</v>
      </c>
      <c r="B18" s="25" t="s">
        <v>96</v>
      </c>
      <c r="C18" s="25" t="s">
        <v>31</v>
      </c>
      <c r="E18" s="29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140">
        <f t="shared" si="4"/>
        <v>0</v>
      </c>
      <c r="N18" s="64">
        <v>0</v>
      </c>
      <c r="O18" s="43">
        <v>19.44</v>
      </c>
      <c r="P18" s="44" t="s">
        <v>126</v>
      </c>
    </row>
    <row r="19" spans="1:15" ht="12.75">
      <c r="A19" s="3" t="s">
        <v>232</v>
      </c>
      <c r="B19" s="25" t="s">
        <v>132</v>
      </c>
      <c r="C19" s="25" t="s">
        <v>33</v>
      </c>
      <c r="E19" s="29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140">
        <f t="shared" si="4"/>
        <v>0</v>
      </c>
      <c r="N19" s="64">
        <v>25</v>
      </c>
      <c r="O19" s="43">
        <v>0</v>
      </c>
    </row>
    <row r="20" spans="1:16" ht="12.75">
      <c r="A20" s="3" t="s">
        <v>232</v>
      </c>
      <c r="B20" s="25" t="s">
        <v>235</v>
      </c>
      <c r="C20" s="25" t="s">
        <v>33</v>
      </c>
      <c r="E20" s="29">
        <f t="shared" si="0"/>
        <v>0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140">
        <f t="shared" si="4"/>
        <v>0</v>
      </c>
      <c r="N20" s="64">
        <v>0</v>
      </c>
      <c r="O20" s="43">
        <v>260</v>
      </c>
      <c r="P20" s="44" t="s">
        <v>234</v>
      </c>
    </row>
    <row r="21" spans="1:16" ht="12.75">
      <c r="A21" s="3" t="s">
        <v>236</v>
      </c>
      <c r="B21" s="25" t="s">
        <v>237</v>
      </c>
      <c r="C21" s="25" t="s">
        <v>33</v>
      </c>
      <c r="E21" s="29">
        <f t="shared" si="0"/>
        <v>0</v>
      </c>
      <c r="G21" s="17">
        <f t="shared" si="1"/>
        <v>0</v>
      </c>
      <c r="I21" s="21">
        <f t="shared" si="2"/>
        <v>0</v>
      </c>
      <c r="K21" s="15">
        <f t="shared" si="3"/>
        <v>0</v>
      </c>
      <c r="M21" s="140">
        <f t="shared" si="4"/>
        <v>0</v>
      </c>
      <c r="N21" s="64">
        <v>0</v>
      </c>
      <c r="O21" s="43">
        <v>260</v>
      </c>
      <c r="P21" s="44" t="s">
        <v>238</v>
      </c>
    </row>
    <row r="22" spans="1:16" ht="12.75">
      <c r="A22" s="3" t="s">
        <v>236</v>
      </c>
      <c r="B22" s="25" t="s">
        <v>264</v>
      </c>
      <c r="C22" s="25" t="s">
        <v>33</v>
      </c>
      <c r="E22" s="29">
        <f t="shared" si="0"/>
        <v>0</v>
      </c>
      <c r="G22" s="17">
        <f t="shared" si="1"/>
        <v>0</v>
      </c>
      <c r="I22" s="21">
        <f t="shared" si="2"/>
        <v>0</v>
      </c>
      <c r="K22" s="15">
        <f t="shared" si="3"/>
        <v>0</v>
      </c>
      <c r="M22" s="140">
        <f t="shared" si="4"/>
        <v>0</v>
      </c>
      <c r="N22" s="64">
        <v>0</v>
      </c>
      <c r="O22" s="43">
        <v>250</v>
      </c>
      <c r="P22" s="44" t="s">
        <v>239</v>
      </c>
    </row>
    <row r="23" spans="1:16" ht="12.75">
      <c r="A23" s="3" t="s">
        <v>241</v>
      </c>
      <c r="B23" s="25" t="s">
        <v>242</v>
      </c>
      <c r="C23" s="25" t="s">
        <v>33</v>
      </c>
      <c r="E23" s="29">
        <f t="shared" si="0"/>
        <v>0</v>
      </c>
      <c r="G23" s="17">
        <f t="shared" si="1"/>
        <v>0</v>
      </c>
      <c r="I23" s="21">
        <f t="shared" si="2"/>
        <v>0</v>
      </c>
      <c r="K23" s="15">
        <f t="shared" si="3"/>
        <v>0</v>
      </c>
      <c r="M23" s="140">
        <f t="shared" si="4"/>
        <v>0</v>
      </c>
      <c r="N23" s="64">
        <v>0</v>
      </c>
      <c r="O23" s="43">
        <v>250</v>
      </c>
      <c r="P23" s="44" t="s">
        <v>243</v>
      </c>
    </row>
    <row r="24" spans="1:16" ht="12.75">
      <c r="A24" s="3" t="s">
        <v>244</v>
      </c>
      <c r="B24" s="25" t="s">
        <v>87</v>
      </c>
      <c r="C24" s="25" t="s">
        <v>31</v>
      </c>
      <c r="E24" s="29">
        <f t="shared" si="0"/>
        <v>0</v>
      </c>
      <c r="G24" s="17">
        <f t="shared" si="1"/>
        <v>0</v>
      </c>
      <c r="I24" s="21">
        <f t="shared" si="2"/>
        <v>0</v>
      </c>
      <c r="K24" s="15">
        <f t="shared" si="3"/>
        <v>0</v>
      </c>
      <c r="M24" s="140">
        <f t="shared" si="4"/>
        <v>0</v>
      </c>
      <c r="N24" s="64">
        <v>0</v>
      </c>
      <c r="O24" s="43">
        <v>15.05</v>
      </c>
      <c r="P24" s="44" t="s">
        <v>245</v>
      </c>
    </row>
    <row r="25" spans="1:16" ht="12.75">
      <c r="A25" s="3" t="s">
        <v>246</v>
      </c>
      <c r="B25" s="25" t="s">
        <v>41</v>
      </c>
      <c r="C25" s="25" t="s">
        <v>33</v>
      </c>
      <c r="E25" s="29">
        <f t="shared" si="0"/>
        <v>0</v>
      </c>
      <c r="G25" s="17">
        <f t="shared" si="1"/>
        <v>0</v>
      </c>
      <c r="I25" s="21">
        <f t="shared" si="2"/>
        <v>0</v>
      </c>
      <c r="K25" s="15">
        <f t="shared" si="3"/>
        <v>0</v>
      </c>
      <c r="M25" s="140">
        <f t="shared" si="4"/>
        <v>0</v>
      </c>
      <c r="N25" s="64">
        <v>0</v>
      </c>
      <c r="O25" s="43">
        <v>15</v>
      </c>
      <c r="P25" s="44" t="s">
        <v>71</v>
      </c>
    </row>
    <row r="26" spans="1:16" ht="12.75">
      <c r="A26" s="3" t="s">
        <v>246</v>
      </c>
      <c r="B26" s="25" t="s">
        <v>80</v>
      </c>
      <c r="C26" s="25" t="s">
        <v>31</v>
      </c>
      <c r="E26" s="29">
        <f t="shared" si="0"/>
        <v>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140">
        <f t="shared" si="4"/>
        <v>0</v>
      </c>
      <c r="N26" s="64">
        <v>0</v>
      </c>
      <c r="O26" s="43">
        <v>15</v>
      </c>
      <c r="P26" s="44" t="s">
        <v>81</v>
      </c>
    </row>
    <row r="27" spans="5:15" ht="12.75">
      <c r="E27" s="29">
        <f t="shared" si="0"/>
        <v>0</v>
      </c>
      <c r="G27" s="17">
        <f t="shared" si="1"/>
        <v>0</v>
      </c>
      <c r="I27" s="21">
        <f t="shared" si="2"/>
        <v>0</v>
      </c>
      <c r="K27" s="15">
        <f t="shared" si="3"/>
        <v>0</v>
      </c>
      <c r="M27" s="140">
        <f t="shared" si="4"/>
        <v>0</v>
      </c>
      <c r="N27" s="64">
        <v>0</v>
      </c>
      <c r="O27" s="43">
        <v>0</v>
      </c>
    </row>
    <row r="28" spans="5:15" ht="12.75">
      <c r="E28" s="29">
        <f t="shared" si="0"/>
        <v>0</v>
      </c>
      <c r="G28" s="17">
        <f t="shared" si="1"/>
        <v>0</v>
      </c>
      <c r="I28" s="21">
        <f t="shared" si="2"/>
        <v>0</v>
      </c>
      <c r="K28" s="15">
        <f t="shared" si="3"/>
        <v>0</v>
      </c>
      <c r="M28" s="140">
        <f t="shared" si="4"/>
        <v>0</v>
      </c>
      <c r="N28" s="64">
        <v>0</v>
      </c>
      <c r="O28" s="43">
        <v>0</v>
      </c>
    </row>
    <row r="29" spans="5:15" ht="12.75">
      <c r="E29" s="29">
        <f t="shared" si="0"/>
        <v>0</v>
      </c>
      <c r="G29" s="17">
        <f t="shared" si="1"/>
        <v>0</v>
      </c>
      <c r="I29" s="21">
        <f t="shared" si="2"/>
        <v>0</v>
      </c>
      <c r="K29" s="15">
        <f t="shared" si="3"/>
        <v>0</v>
      </c>
      <c r="M29" s="140">
        <f t="shared" si="4"/>
        <v>0</v>
      </c>
      <c r="N29" s="64">
        <v>0</v>
      </c>
      <c r="O29" s="43">
        <v>0</v>
      </c>
    </row>
    <row r="30" spans="5:14" ht="12.75">
      <c r="E30" s="29"/>
      <c r="G30" s="17"/>
      <c r="I30" s="21"/>
      <c r="K30" s="15"/>
      <c r="M30" s="140"/>
      <c r="N30" s="64"/>
    </row>
    <row r="31" spans="1:15" ht="12.75">
      <c r="A31" s="2"/>
      <c r="B31" s="1" t="s">
        <v>8</v>
      </c>
      <c r="C31" s="1"/>
      <c r="D31" s="11"/>
      <c r="E31" s="30">
        <f>SUM(E2:E4:E30)</f>
        <v>68.76999999999995</v>
      </c>
      <c r="G31" s="16">
        <f>SUM(G2:G4:G30)</f>
        <v>85.79</v>
      </c>
      <c r="H31" s="54"/>
      <c r="I31" s="20">
        <f>SUM(I2:I4:I30)</f>
        <v>20</v>
      </c>
      <c r="J31" s="12"/>
      <c r="K31" s="14">
        <f>SUM(K2:K4:K30)</f>
        <v>0</v>
      </c>
      <c r="L31" s="46"/>
      <c r="M31" s="142">
        <f>SUM(M2:M4:M30)</f>
        <v>94.07999999999998</v>
      </c>
      <c r="N31" s="56">
        <f>SUM(N2:N29)</f>
        <v>1791.64</v>
      </c>
      <c r="O31" s="42">
        <f>SUM(O2:O4:O30)</f>
        <v>2022.48</v>
      </c>
    </row>
    <row r="32" ht="12.75">
      <c r="M32" s="140"/>
    </row>
    <row r="33" spans="1:15" ht="12.75">
      <c r="A33" s="2"/>
      <c r="B33" s="1" t="s">
        <v>12</v>
      </c>
      <c r="C33" s="1"/>
      <c r="D33" s="11"/>
      <c r="E33" s="30">
        <f>SUM(E31+G31+I31+K31+M31+N31+O45)</f>
        <v>2602.84</v>
      </c>
      <c r="F33" s="49"/>
      <c r="G33" s="4"/>
      <c r="H33" s="54"/>
      <c r="I33" s="9"/>
      <c r="J33" s="12"/>
      <c r="K33" s="7"/>
      <c r="L33" s="46"/>
      <c r="M33" s="143"/>
      <c r="N33" s="56"/>
      <c r="O33" s="42"/>
    </row>
    <row r="35" ht="12.75">
      <c r="B35" t="s">
        <v>14</v>
      </c>
    </row>
    <row r="36" ht="12.75">
      <c r="E36" s="117"/>
    </row>
    <row r="37" spans="1:15" ht="12.75">
      <c r="A37" s="3" t="s">
        <v>224</v>
      </c>
      <c r="B37" t="s">
        <v>93</v>
      </c>
      <c r="O37" s="43">
        <v>-130</v>
      </c>
    </row>
    <row r="38" spans="1:15" ht="12.75">
      <c r="A38" s="3" t="s">
        <v>225</v>
      </c>
      <c r="B38" t="s">
        <v>212</v>
      </c>
      <c r="O38" s="43">
        <v>-228.56</v>
      </c>
    </row>
    <row r="39" spans="1:15" ht="12.75">
      <c r="A39" s="3" t="s">
        <v>232</v>
      </c>
      <c r="B39" t="s">
        <v>233</v>
      </c>
      <c r="O39" s="43">
        <v>-191.36</v>
      </c>
    </row>
    <row r="40" spans="1:15" ht="12.75">
      <c r="A40" s="3" t="s">
        <v>240</v>
      </c>
      <c r="B40" t="s">
        <v>115</v>
      </c>
      <c r="O40" s="43">
        <v>-575</v>
      </c>
    </row>
    <row r="41" spans="1:15" ht="12.75">
      <c r="A41" s="3" t="s">
        <v>248</v>
      </c>
      <c r="B41" t="s">
        <v>249</v>
      </c>
      <c r="O41" s="43">
        <v>-25</v>
      </c>
    </row>
    <row r="42" spans="1:15" ht="12.75">
      <c r="A42" s="3" t="s">
        <v>248</v>
      </c>
      <c r="B42" t="s">
        <v>115</v>
      </c>
      <c r="O42" s="43">
        <v>-330</v>
      </c>
    </row>
    <row r="44" spans="14:15" ht="12.75">
      <c r="N44" s="56"/>
      <c r="O44" s="42"/>
    </row>
    <row r="45" spans="1:15" ht="12.75">
      <c r="A45" s="2"/>
      <c r="B45" s="1" t="s">
        <v>17</v>
      </c>
      <c r="C45" s="1"/>
      <c r="D45" s="11"/>
      <c r="E45" s="30"/>
      <c r="F45" s="49"/>
      <c r="G45" s="4"/>
      <c r="H45" s="54"/>
      <c r="I45" s="9"/>
      <c r="J45" s="12"/>
      <c r="K45" s="7"/>
      <c r="L45" s="46"/>
      <c r="M45" s="143"/>
      <c r="N45" s="56"/>
      <c r="O45" s="42">
        <f>SUM(O31:O44)</f>
        <v>542.56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0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6.140625" style="0" customWidth="1"/>
    <col min="4" max="4" width="4.8515625" style="147" bestFit="1" customWidth="1"/>
    <col min="5" max="5" width="9.7109375" style="31" bestFit="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1.57421875" style="23" customWidth="1"/>
    <col min="14" max="14" width="10.421875" style="58" customWidth="1"/>
    <col min="15" max="15" width="10.140625" style="43" customWidth="1"/>
    <col min="16" max="16" width="13.00390625" style="44" customWidth="1"/>
  </cols>
  <sheetData>
    <row r="1" spans="1:16" s="1" customFormat="1" ht="12.75">
      <c r="A1" s="2"/>
      <c r="B1" s="2"/>
      <c r="C1" s="2"/>
      <c r="D1" s="10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2:15" ht="12.75">
      <c r="B2" t="s">
        <v>19</v>
      </c>
      <c r="D2" s="10"/>
      <c r="E2" s="133">
        <f>'Juni 2014'!E31</f>
        <v>68.76999999999995</v>
      </c>
      <c r="G2" s="132">
        <f>'Juni 2014'!G31</f>
        <v>85.79</v>
      </c>
      <c r="I2" s="131">
        <f>'Juni 2014'!I31</f>
        <v>20</v>
      </c>
      <c r="K2" s="120">
        <f>'Juni 2014'!K31</f>
        <v>0</v>
      </c>
      <c r="M2" s="135">
        <f>'Juni 2014'!M31</f>
        <v>94.07999999999998</v>
      </c>
      <c r="N2" s="58">
        <f>'Juni 2014'!N31</f>
        <v>1791.64</v>
      </c>
      <c r="O2" s="43">
        <f>'Juni 2014'!O45</f>
        <v>542.56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145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146" t="s">
        <v>16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0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6" ht="12.75">
      <c r="A5" s="3" t="s">
        <v>247</v>
      </c>
      <c r="B5" t="s">
        <v>32</v>
      </c>
      <c r="C5" t="s">
        <v>33</v>
      </c>
      <c r="D5" s="10"/>
      <c r="E5" s="29">
        <f aca="true" t="shared" si="0" ref="E5:E31">D5*Futter</f>
        <v>0</v>
      </c>
      <c r="G5" s="17">
        <f aca="true" t="shared" si="1" ref="G5:G31">F5*Impfung</f>
        <v>0</v>
      </c>
      <c r="I5" s="21">
        <f>H5*Entwurmung</f>
        <v>0</v>
      </c>
      <c r="K5" s="15">
        <f>J5*Parasiten</f>
        <v>0</v>
      </c>
      <c r="M5" s="39">
        <f>L5*KastrRüde</f>
        <v>0</v>
      </c>
      <c r="N5" s="64">
        <v>0</v>
      </c>
      <c r="O5" s="43">
        <v>20</v>
      </c>
      <c r="P5" s="44" t="s">
        <v>139</v>
      </c>
    </row>
    <row r="6" spans="1:16" ht="12.75">
      <c r="A6" s="3" t="s">
        <v>247</v>
      </c>
      <c r="B6" t="s">
        <v>32</v>
      </c>
      <c r="C6" t="s">
        <v>33</v>
      </c>
      <c r="D6" s="10"/>
      <c r="E6" s="29">
        <f t="shared" si="0"/>
        <v>0</v>
      </c>
      <c r="G6" s="17">
        <f t="shared" si="1"/>
        <v>0</v>
      </c>
      <c r="I6" s="21">
        <f>H7*Entwurmung</f>
        <v>0</v>
      </c>
      <c r="K6" s="15">
        <f>J7*Parasiten</f>
        <v>0</v>
      </c>
      <c r="M6" s="39">
        <f>L7*KastrRüde</f>
        <v>0</v>
      </c>
      <c r="N6" s="64">
        <v>0</v>
      </c>
      <c r="O6" s="43">
        <v>20</v>
      </c>
      <c r="P6" s="44" t="s">
        <v>138</v>
      </c>
    </row>
    <row r="7" spans="1:16" ht="12.75">
      <c r="A7" s="3" t="s">
        <v>250</v>
      </c>
      <c r="B7" t="s">
        <v>37</v>
      </c>
      <c r="C7" t="s">
        <v>33</v>
      </c>
      <c r="D7" s="10"/>
      <c r="E7" s="29">
        <f t="shared" si="0"/>
        <v>0</v>
      </c>
      <c r="G7" s="17">
        <f t="shared" si="1"/>
        <v>0</v>
      </c>
      <c r="I7" s="21">
        <f>H7*Entwurmung</f>
        <v>0</v>
      </c>
      <c r="K7" s="15">
        <f>J7*Parasiten</f>
        <v>0</v>
      </c>
      <c r="M7" s="39">
        <f>L7*KastrRüde</f>
        <v>0</v>
      </c>
      <c r="N7" s="64">
        <v>0</v>
      </c>
      <c r="O7" s="43">
        <v>30</v>
      </c>
      <c r="P7" s="44" t="s">
        <v>38</v>
      </c>
    </row>
    <row r="8" spans="1:16" ht="12.75">
      <c r="A8" s="3" t="s">
        <v>253</v>
      </c>
      <c r="B8" t="s">
        <v>30</v>
      </c>
      <c r="C8" t="s">
        <v>31</v>
      </c>
      <c r="D8" s="10"/>
      <c r="E8" s="29">
        <f t="shared" si="0"/>
        <v>0</v>
      </c>
      <c r="G8" s="17">
        <f t="shared" si="1"/>
        <v>0</v>
      </c>
      <c r="I8" s="21">
        <f>H8*Entwurmung</f>
        <v>0</v>
      </c>
      <c r="K8" s="15">
        <f>J8*Parasiten</f>
        <v>0</v>
      </c>
      <c r="M8" s="39">
        <f>L8*KastrRüde</f>
        <v>0</v>
      </c>
      <c r="N8" s="64">
        <v>0</v>
      </c>
      <c r="O8" s="43">
        <v>15.25</v>
      </c>
      <c r="P8" s="44" t="s">
        <v>257</v>
      </c>
    </row>
    <row r="9" spans="1:15" ht="12.75">
      <c r="A9" s="3" t="s">
        <v>253</v>
      </c>
      <c r="B9" t="s">
        <v>167</v>
      </c>
      <c r="C9" t="s">
        <v>33</v>
      </c>
      <c r="D9" s="10">
        <v>28</v>
      </c>
      <c r="E9" s="29">
        <f t="shared" si="0"/>
        <v>140</v>
      </c>
      <c r="G9" s="17">
        <f t="shared" si="1"/>
        <v>0</v>
      </c>
      <c r="I9" s="21">
        <f>H10*Entwurmung</f>
        <v>0</v>
      </c>
      <c r="K9" s="15">
        <f>J10*Parasiten</f>
        <v>0</v>
      </c>
      <c r="M9" s="39">
        <f>L10*KastrRüde</f>
        <v>0</v>
      </c>
      <c r="N9" s="64">
        <v>0</v>
      </c>
      <c r="O9" s="43">
        <v>0</v>
      </c>
    </row>
    <row r="10" spans="1:16" ht="12.75">
      <c r="A10" s="3" t="s">
        <v>253</v>
      </c>
      <c r="B10" t="s">
        <v>171</v>
      </c>
      <c r="C10" t="s">
        <v>33</v>
      </c>
      <c r="D10" s="10"/>
      <c r="E10" s="29">
        <f t="shared" si="0"/>
        <v>0</v>
      </c>
      <c r="G10" s="17">
        <f t="shared" si="1"/>
        <v>0</v>
      </c>
      <c r="I10" s="21">
        <f>H10*Entwurmung</f>
        <v>0</v>
      </c>
      <c r="K10" s="15">
        <f>J10*Parasiten</f>
        <v>0</v>
      </c>
      <c r="M10" s="39">
        <f>L10*KastrRüde</f>
        <v>0</v>
      </c>
      <c r="N10" s="64">
        <v>0</v>
      </c>
      <c r="O10" s="43">
        <v>15</v>
      </c>
      <c r="P10" s="44" t="s">
        <v>101</v>
      </c>
    </row>
    <row r="11" spans="1:15" ht="12.75">
      <c r="A11" s="3" t="s">
        <v>254</v>
      </c>
      <c r="B11" t="s">
        <v>144</v>
      </c>
      <c r="C11" t="s">
        <v>33</v>
      </c>
      <c r="D11" s="10">
        <v>10</v>
      </c>
      <c r="E11" s="29">
        <f t="shared" si="0"/>
        <v>50</v>
      </c>
      <c r="G11" s="17">
        <f t="shared" si="1"/>
        <v>0</v>
      </c>
      <c r="I11" s="21">
        <f>H11*Entwurmung</f>
        <v>0</v>
      </c>
      <c r="K11" s="15">
        <f>J11*Parasiten</f>
        <v>0</v>
      </c>
      <c r="M11" s="39">
        <f>L11*KastrRüde</f>
        <v>0</v>
      </c>
      <c r="N11" s="64">
        <v>0</v>
      </c>
      <c r="O11" s="43">
        <v>0</v>
      </c>
    </row>
    <row r="12" spans="1:15" ht="12.75">
      <c r="A12" s="3" t="s">
        <v>254</v>
      </c>
      <c r="B12" t="s">
        <v>255</v>
      </c>
      <c r="C12" t="s">
        <v>33</v>
      </c>
      <c r="D12" s="10">
        <v>8</v>
      </c>
      <c r="E12" s="29">
        <f t="shared" si="0"/>
        <v>40</v>
      </c>
      <c r="G12" s="17">
        <f t="shared" si="1"/>
        <v>0</v>
      </c>
      <c r="I12" s="21">
        <f>H13*Entwurmung</f>
        <v>0</v>
      </c>
      <c r="K12" s="15">
        <f>J13*Parasiten</f>
        <v>0</v>
      </c>
      <c r="M12" s="39">
        <f>L13*KastrRüde</f>
        <v>0</v>
      </c>
      <c r="N12" s="64">
        <v>0</v>
      </c>
      <c r="O12" s="43">
        <v>0</v>
      </c>
    </row>
    <row r="13" spans="1:16" s="81" customFormat="1" ht="12.75">
      <c r="A13" s="3" t="s">
        <v>256</v>
      </c>
      <c r="B13" t="s">
        <v>51</v>
      </c>
      <c r="C13" t="s">
        <v>31</v>
      </c>
      <c r="D13" s="10"/>
      <c r="E13" s="29">
        <f t="shared" si="0"/>
        <v>0</v>
      </c>
      <c r="F13" s="50"/>
      <c r="G13" s="17">
        <f t="shared" si="1"/>
        <v>0</v>
      </c>
      <c r="H13" s="53"/>
      <c r="I13" s="21">
        <f>H13*Entwurmung</f>
        <v>0</v>
      </c>
      <c r="J13" s="13"/>
      <c r="K13" s="15">
        <f>J13*Parasiten</f>
        <v>0</v>
      </c>
      <c r="L13" s="47"/>
      <c r="M13" s="39">
        <f>L13*KastrRüde</f>
        <v>0</v>
      </c>
      <c r="N13" s="64">
        <v>0</v>
      </c>
      <c r="O13" s="43">
        <v>15</v>
      </c>
      <c r="P13" s="83" t="s">
        <v>52</v>
      </c>
    </row>
    <row r="14" spans="1:16" s="81" customFormat="1" ht="12.75">
      <c r="A14" s="3" t="s">
        <v>259</v>
      </c>
      <c r="B14" t="s">
        <v>260</v>
      </c>
      <c r="C14" t="s">
        <v>31</v>
      </c>
      <c r="D14" s="10"/>
      <c r="E14" s="29">
        <f t="shared" si="0"/>
        <v>0</v>
      </c>
      <c r="F14" s="50"/>
      <c r="G14" s="17">
        <f t="shared" si="1"/>
        <v>0</v>
      </c>
      <c r="H14" s="53"/>
      <c r="I14" s="21">
        <f>H14*Entwurmung</f>
        <v>0</v>
      </c>
      <c r="J14" s="13"/>
      <c r="K14" s="15">
        <f>J14*Parasiten</f>
        <v>0</v>
      </c>
      <c r="L14" s="47"/>
      <c r="M14" s="39">
        <f>L14*KastrRüde</f>
        <v>0</v>
      </c>
      <c r="N14" s="64">
        <v>0</v>
      </c>
      <c r="O14" s="43">
        <v>260</v>
      </c>
      <c r="P14" s="148" t="s">
        <v>261</v>
      </c>
    </row>
    <row r="15" spans="1:16" ht="12.75">
      <c r="A15" s="3" t="s">
        <v>263</v>
      </c>
      <c r="B15" t="s">
        <v>54</v>
      </c>
      <c r="C15" t="s">
        <v>33</v>
      </c>
      <c r="D15" s="10"/>
      <c r="E15" s="29">
        <f t="shared" si="0"/>
        <v>0</v>
      </c>
      <c r="G15" s="17">
        <f t="shared" si="1"/>
        <v>0</v>
      </c>
      <c r="I15" s="21">
        <f>H16*Entwurmung</f>
        <v>0</v>
      </c>
      <c r="K15" s="15">
        <f>J16*Parasiten</f>
        <v>0</v>
      </c>
      <c r="M15" s="39">
        <f>L16*KastrRüde</f>
        <v>0</v>
      </c>
      <c r="N15" s="64">
        <v>0</v>
      </c>
      <c r="O15" s="43">
        <v>15</v>
      </c>
      <c r="P15" s="44" t="s">
        <v>27</v>
      </c>
    </row>
    <row r="16" spans="1:15" ht="12.75">
      <c r="A16" s="3" t="s">
        <v>263</v>
      </c>
      <c r="B16" t="s">
        <v>49</v>
      </c>
      <c r="C16" t="s">
        <v>33</v>
      </c>
      <c r="D16" s="10"/>
      <c r="E16" s="29">
        <f t="shared" si="0"/>
        <v>0</v>
      </c>
      <c r="G16" s="17">
        <f t="shared" si="1"/>
        <v>0</v>
      </c>
      <c r="I16" s="21">
        <f>H16*Entwurmung</f>
        <v>0</v>
      </c>
      <c r="K16" s="15">
        <f>J16*Parasiten</f>
        <v>0</v>
      </c>
      <c r="M16" s="39">
        <f>L16*KastrRüde</f>
        <v>0</v>
      </c>
      <c r="N16" s="64">
        <v>15</v>
      </c>
      <c r="O16" s="43">
        <v>0</v>
      </c>
    </row>
    <row r="17" spans="1:16" ht="12.75">
      <c r="A17" s="3" t="s">
        <v>263</v>
      </c>
      <c r="B17" t="s">
        <v>43</v>
      </c>
      <c r="C17" t="s">
        <v>33</v>
      </c>
      <c r="D17" s="10">
        <v>2</v>
      </c>
      <c r="E17" s="29">
        <f t="shared" si="0"/>
        <v>10</v>
      </c>
      <c r="G17" s="17">
        <f t="shared" si="1"/>
        <v>0</v>
      </c>
      <c r="I17" s="21">
        <f>H17*Entwurmung</f>
        <v>0</v>
      </c>
      <c r="K17" s="15">
        <f>J17*Parasiten</f>
        <v>0</v>
      </c>
      <c r="M17" s="39">
        <f>L17*KastrRüde</f>
        <v>0</v>
      </c>
      <c r="N17" s="64">
        <v>0</v>
      </c>
      <c r="O17" s="43">
        <v>15</v>
      </c>
      <c r="P17" s="44" t="s">
        <v>129</v>
      </c>
    </row>
    <row r="18" spans="1:16" ht="12.75">
      <c r="A18" s="3" t="s">
        <v>265</v>
      </c>
      <c r="B18" t="s">
        <v>266</v>
      </c>
      <c r="C18" t="s">
        <v>33</v>
      </c>
      <c r="D18" s="10"/>
      <c r="E18" s="29">
        <f t="shared" si="0"/>
        <v>0</v>
      </c>
      <c r="G18" s="17">
        <f t="shared" si="1"/>
        <v>0</v>
      </c>
      <c r="I18" s="21">
        <f>H29*Entwurmung</f>
        <v>0</v>
      </c>
      <c r="K18" s="15">
        <f>J29*Parasiten</f>
        <v>0</v>
      </c>
      <c r="M18" s="39">
        <f>L29*KastrRüde</f>
        <v>0</v>
      </c>
      <c r="N18" s="64">
        <v>0</v>
      </c>
      <c r="O18" s="43">
        <v>100</v>
      </c>
      <c r="P18" s="44" t="s">
        <v>267</v>
      </c>
    </row>
    <row r="19" spans="1:16" ht="12.75">
      <c r="A19" s="24" t="s">
        <v>268</v>
      </c>
      <c r="B19" s="25" t="s">
        <v>230</v>
      </c>
      <c r="C19" s="25" t="s">
        <v>231</v>
      </c>
      <c r="D19" s="10"/>
      <c r="E19" s="29">
        <f aca="true" t="shared" si="2" ref="E19:E28">D19*Futter</f>
        <v>0</v>
      </c>
      <c r="G19" s="17">
        <f aca="true" t="shared" si="3" ref="G19:G28">F19*Impfung</f>
        <v>0</v>
      </c>
      <c r="I19" s="21">
        <f>H19*Entwurmung</f>
        <v>0</v>
      </c>
      <c r="K19" s="15">
        <f>J19*Parasiten</f>
        <v>0</v>
      </c>
      <c r="M19" s="39">
        <f>L19*KastrRüde</f>
        <v>0</v>
      </c>
      <c r="N19" s="64">
        <v>0</v>
      </c>
      <c r="O19" s="43">
        <v>15</v>
      </c>
      <c r="P19" s="19" t="s">
        <v>208</v>
      </c>
    </row>
    <row r="20" spans="1:15" ht="12.75">
      <c r="A20" s="24" t="s">
        <v>269</v>
      </c>
      <c r="B20" s="25" t="s">
        <v>270</v>
      </c>
      <c r="C20" s="25" t="s">
        <v>33</v>
      </c>
      <c r="D20" s="10"/>
      <c r="E20" s="29">
        <f t="shared" si="2"/>
        <v>0</v>
      </c>
      <c r="G20" s="17">
        <f t="shared" si="3"/>
        <v>0</v>
      </c>
      <c r="I20" s="21">
        <f>H20*Entwurmung</f>
        <v>0</v>
      </c>
      <c r="K20" s="15">
        <f>J20*Parasiten</f>
        <v>0</v>
      </c>
      <c r="M20" s="39">
        <f>L20*KastrRüde</f>
        <v>0</v>
      </c>
      <c r="N20" s="64">
        <v>25</v>
      </c>
      <c r="O20" s="43">
        <v>0</v>
      </c>
    </row>
    <row r="21" spans="1:16" ht="12.75">
      <c r="A21" s="3" t="s">
        <v>272</v>
      </c>
      <c r="B21" s="25" t="s">
        <v>273</v>
      </c>
      <c r="C21" s="25" t="s">
        <v>33</v>
      </c>
      <c r="D21" s="10"/>
      <c r="E21" s="29">
        <f t="shared" si="2"/>
        <v>0</v>
      </c>
      <c r="G21" s="17">
        <f t="shared" si="3"/>
        <v>0</v>
      </c>
      <c r="I21" s="21">
        <f>H22*Entwurmung</f>
        <v>0</v>
      </c>
      <c r="K21" s="15">
        <f>J22*Parasiten</f>
        <v>0</v>
      </c>
      <c r="M21" s="39">
        <f>L22*KastrRüde</f>
        <v>0</v>
      </c>
      <c r="N21" s="64">
        <v>0</v>
      </c>
      <c r="O21" s="43">
        <v>15</v>
      </c>
      <c r="P21" s="44" t="s">
        <v>274</v>
      </c>
    </row>
    <row r="22" spans="1:16" ht="12.75">
      <c r="A22" s="3" t="s">
        <v>275</v>
      </c>
      <c r="B22" s="25" t="s">
        <v>96</v>
      </c>
      <c r="C22" s="25" t="s">
        <v>31</v>
      </c>
      <c r="D22" s="10"/>
      <c r="E22" s="29">
        <f t="shared" si="2"/>
        <v>0</v>
      </c>
      <c r="G22" s="17">
        <f t="shared" si="3"/>
        <v>0</v>
      </c>
      <c r="I22" s="21">
        <f>H22*Entwurmung</f>
        <v>0</v>
      </c>
      <c r="K22" s="15">
        <f>J22*Parasiten</f>
        <v>0</v>
      </c>
      <c r="M22" s="39">
        <f>L22*KastrRüde</f>
        <v>0</v>
      </c>
      <c r="N22" s="64">
        <v>0</v>
      </c>
      <c r="O22" s="149">
        <v>19.27</v>
      </c>
      <c r="P22" s="44" t="s">
        <v>276</v>
      </c>
    </row>
    <row r="23" spans="1:15" ht="12.75">
      <c r="A23" s="3" t="s">
        <v>275</v>
      </c>
      <c r="B23" s="25" t="s">
        <v>277</v>
      </c>
      <c r="C23" s="25" t="s">
        <v>33</v>
      </c>
      <c r="D23" s="10"/>
      <c r="E23" s="29">
        <f t="shared" si="2"/>
        <v>0</v>
      </c>
      <c r="G23" s="17">
        <f t="shared" si="3"/>
        <v>0</v>
      </c>
      <c r="I23" s="21">
        <f>H23*Entwurmung</f>
        <v>0</v>
      </c>
      <c r="K23" s="15">
        <f>J23*Parasiten</f>
        <v>0</v>
      </c>
      <c r="M23" s="39">
        <f>L23*KastrRüde</f>
        <v>0</v>
      </c>
      <c r="N23" s="64">
        <v>0</v>
      </c>
      <c r="O23" s="43">
        <v>200</v>
      </c>
    </row>
    <row r="24" spans="1:16" ht="12.75">
      <c r="A24" s="3" t="s">
        <v>278</v>
      </c>
      <c r="B24" s="25" t="s">
        <v>266</v>
      </c>
      <c r="C24" s="25" t="s">
        <v>33</v>
      </c>
      <c r="D24" s="10"/>
      <c r="E24" s="29">
        <f t="shared" si="2"/>
        <v>0</v>
      </c>
      <c r="G24" s="17">
        <f t="shared" si="3"/>
        <v>0</v>
      </c>
      <c r="I24" s="21">
        <f>H25*Entwurmung</f>
        <v>0</v>
      </c>
      <c r="K24" s="15">
        <f>J25*Parasiten</f>
        <v>0</v>
      </c>
      <c r="M24" s="39">
        <f>L25*KastrRüde</f>
        <v>0</v>
      </c>
      <c r="N24" s="64">
        <v>0</v>
      </c>
      <c r="O24" s="149">
        <v>60</v>
      </c>
      <c r="P24" s="44" t="s">
        <v>276</v>
      </c>
    </row>
    <row r="25" spans="1:16" ht="12.75">
      <c r="A25" s="3" t="s">
        <v>279</v>
      </c>
      <c r="B25" s="25" t="s">
        <v>87</v>
      </c>
      <c r="C25" s="25" t="s">
        <v>31</v>
      </c>
      <c r="D25" s="10"/>
      <c r="E25" s="29">
        <f t="shared" si="2"/>
        <v>0</v>
      </c>
      <c r="G25" s="17">
        <f t="shared" si="3"/>
        <v>0</v>
      </c>
      <c r="I25" s="21">
        <f>H25*Entwurmung</f>
        <v>0</v>
      </c>
      <c r="K25" s="15">
        <f>J25*Parasiten</f>
        <v>0</v>
      </c>
      <c r="M25" s="39">
        <f>L25*KastrRüde</f>
        <v>0</v>
      </c>
      <c r="N25" s="64">
        <v>0</v>
      </c>
      <c r="O25" s="43">
        <v>15.05</v>
      </c>
      <c r="P25" s="44" t="s">
        <v>245</v>
      </c>
    </row>
    <row r="26" spans="1:16" ht="12.75">
      <c r="A26" s="3" t="s">
        <v>280</v>
      </c>
      <c r="B26" s="25" t="s">
        <v>32</v>
      </c>
      <c r="C26" s="25" t="s">
        <v>33</v>
      </c>
      <c r="D26" s="10"/>
      <c r="E26" s="29">
        <f t="shared" si="2"/>
        <v>0</v>
      </c>
      <c r="G26" s="17">
        <f t="shared" si="3"/>
        <v>0</v>
      </c>
      <c r="I26" s="21">
        <f>H26*Entwurmung</f>
        <v>0</v>
      </c>
      <c r="K26" s="15">
        <f>J26*Parasiten</f>
        <v>0</v>
      </c>
      <c r="M26" s="39">
        <f>L26*KastrRüde</f>
        <v>0</v>
      </c>
      <c r="N26" s="64">
        <v>0</v>
      </c>
      <c r="O26" s="43">
        <v>40</v>
      </c>
      <c r="P26" s="44" t="s">
        <v>180</v>
      </c>
    </row>
    <row r="27" spans="1:16" ht="12.75">
      <c r="A27" s="3" t="s">
        <v>280</v>
      </c>
      <c r="B27" s="25" t="s">
        <v>80</v>
      </c>
      <c r="C27" s="25" t="s">
        <v>31</v>
      </c>
      <c r="D27" s="10"/>
      <c r="E27" s="29">
        <f t="shared" si="2"/>
        <v>0</v>
      </c>
      <c r="G27" s="17">
        <f t="shared" si="3"/>
        <v>0</v>
      </c>
      <c r="I27" s="21">
        <f>H28*Entwurmung</f>
        <v>0</v>
      </c>
      <c r="K27" s="15">
        <f>J28*Parasiten</f>
        <v>0</v>
      </c>
      <c r="M27" s="39">
        <f>L28*KastrRüde</f>
        <v>0</v>
      </c>
      <c r="N27" s="64">
        <v>0</v>
      </c>
      <c r="O27" s="43">
        <v>15</v>
      </c>
      <c r="P27" s="19" t="s">
        <v>81</v>
      </c>
    </row>
    <row r="28" spans="1:16" ht="12.75">
      <c r="A28" s="3" t="s">
        <v>283</v>
      </c>
      <c r="B28" s="25" t="s">
        <v>281</v>
      </c>
      <c r="C28" s="25" t="s">
        <v>33</v>
      </c>
      <c r="D28" s="10"/>
      <c r="E28" s="29">
        <f t="shared" si="2"/>
        <v>0</v>
      </c>
      <c r="G28" s="17">
        <f t="shared" si="3"/>
        <v>0</v>
      </c>
      <c r="I28" s="21">
        <f>H28*Entwurmung</f>
        <v>0</v>
      </c>
      <c r="K28" s="15">
        <f>J28*Parasiten</f>
        <v>0</v>
      </c>
      <c r="M28" s="39">
        <f>L28*KastrRüde</f>
        <v>0</v>
      </c>
      <c r="N28" s="64">
        <v>0</v>
      </c>
      <c r="O28" s="43">
        <v>50</v>
      </c>
      <c r="P28" s="44" t="s">
        <v>282</v>
      </c>
    </row>
    <row r="29" spans="4:15" ht="12.75">
      <c r="D29" s="10"/>
      <c r="E29" s="29">
        <f t="shared" si="0"/>
        <v>0</v>
      </c>
      <c r="G29" s="17">
        <f t="shared" si="1"/>
        <v>0</v>
      </c>
      <c r="I29" s="21">
        <f>H29*Entwurmung</f>
        <v>0</v>
      </c>
      <c r="K29" s="15">
        <f>J29*Parasiten</f>
        <v>0</v>
      </c>
      <c r="M29" s="39">
        <f>L29*KastrRüde</f>
        <v>0</v>
      </c>
      <c r="N29" s="64">
        <v>0</v>
      </c>
      <c r="O29" s="43">
        <v>0</v>
      </c>
    </row>
    <row r="30" spans="4:15" ht="12.75">
      <c r="D30" s="10"/>
      <c r="E30" s="29">
        <f t="shared" si="0"/>
        <v>0</v>
      </c>
      <c r="G30" s="17">
        <f t="shared" si="1"/>
        <v>0</v>
      </c>
      <c r="I30" s="21">
        <f>H30*Entwurmung</f>
        <v>0</v>
      </c>
      <c r="K30" s="15">
        <f>J30*Parasiten</f>
        <v>0</v>
      </c>
      <c r="M30" s="39">
        <f>L30*KastrRüde</f>
        <v>0</v>
      </c>
      <c r="N30" s="64">
        <v>0</v>
      </c>
      <c r="O30" s="43">
        <v>0</v>
      </c>
    </row>
    <row r="31" spans="4:15" ht="12.75">
      <c r="D31" s="10"/>
      <c r="E31" s="29">
        <f t="shared" si="0"/>
        <v>0</v>
      </c>
      <c r="G31" s="17">
        <f t="shared" si="1"/>
        <v>0</v>
      </c>
      <c r="I31" s="21">
        <f>H31*Entwurmung</f>
        <v>0</v>
      </c>
      <c r="K31" s="15">
        <f>J31*Parasiten</f>
        <v>0</v>
      </c>
      <c r="M31" s="39">
        <f>L31*KastrRüde</f>
        <v>0</v>
      </c>
      <c r="N31" s="64">
        <v>0</v>
      </c>
      <c r="O31" s="43">
        <v>0</v>
      </c>
    </row>
    <row r="32" spans="4:14" ht="12.75">
      <c r="D32" s="10"/>
      <c r="E32" s="29"/>
      <c r="G32" s="17"/>
      <c r="I32" s="21"/>
      <c r="K32" s="15"/>
      <c r="M32" s="39"/>
      <c r="N32" s="64"/>
    </row>
    <row r="33" spans="1:15" ht="12.75">
      <c r="A33" s="2"/>
      <c r="B33" s="1" t="s">
        <v>8</v>
      </c>
      <c r="C33" s="1"/>
      <c r="D33" s="10"/>
      <c r="E33" s="30">
        <f>SUM(E2:E31)</f>
        <v>308.77</v>
      </c>
      <c r="G33" s="16">
        <f>SUM(G2:G31)</f>
        <v>85.79</v>
      </c>
      <c r="H33" s="54"/>
      <c r="I33" s="20">
        <f>SUM(I2:I31)</f>
        <v>20</v>
      </c>
      <c r="J33" s="12"/>
      <c r="K33" s="14">
        <f>SUM(K2:K32)</f>
        <v>0</v>
      </c>
      <c r="L33" s="46"/>
      <c r="M33" s="40">
        <f>SUM(M2:M31)</f>
        <v>94.07999999999998</v>
      </c>
      <c r="N33" s="56">
        <f>SUM(N2:N31)</f>
        <v>1831.64</v>
      </c>
      <c r="O33" s="42">
        <f>SUM(O2:O31)</f>
        <v>1477.1299999999999</v>
      </c>
    </row>
    <row r="34" spans="4:13" ht="12.75">
      <c r="D34" s="10"/>
      <c r="M34" s="39"/>
    </row>
    <row r="35" spans="1:15" ht="12.75">
      <c r="A35" s="2"/>
      <c r="B35" s="1" t="s">
        <v>12</v>
      </c>
      <c r="C35" s="1"/>
      <c r="D35" s="10"/>
      <c r="E35" s="30">
        <f>SUM(E33+G33+I33+K33+M33+N33+O49)</f>
        <v>2827.9300000000003</v>
      </c>
      <c r="F35" s="49"/>
      <c r="G35" s="4"/>
      <c r="H35" s="54"/>
      <c r="I35" s="9"/>
      <c r="J35" s="12"/>
      <c r="K35" s="7"/>
      <c r="L35" s="46"/>
      <c r="M35" s="36"/>
      <c r="N35" s="56"/>
      <c r="O35" s="42"/>
    </row>
    <row r="36" ht="12.75">
      <c r="D36" s="10"/>
    </row>
    <row r="37" ht="12.75">
      <c r="D37" s="10"/>
    </row>
    <row r="38" spans="2:4" ht="12.75">
      <c r="B38" s="1" t="s">
        <v>14</v>
      </c>
      <c r="D38" s="10"/>
    </row>
    <row r="39" ht="12.75">
      <c r="D39" s="10"/>
    </row>
    <row r="40" spans="2:15" ht="12.75">
      <c r="B40" t="s">
        <v>251</v>
      </c>
      <c r="D40" s="10"/>
      <c r="O40" s="43">
        <v>-228.82</v>
      </c>
    </row>
    <row r="41" spans="2:15" ht="12.75">
      <c r="B41" t="s">
        <v>252</v>
      </c>
      <c r="D41" s="10"/>
      <c r="O41" s="43">
        <v>-55.8</v>
      </c>
    </row>
    <row r="42" spans="2:15" ht="12.75">
      <c r="B42" t="s">
        <v>115</v>
      </c>
      <c r="D42" s="10"/>
      <c r="O42" s="43">
        <v>-115</v>
      </c>
    </row>
    <row r="43" spans="2:15" ht="12.75">
      <c r="B43" t="s">
        <v>258</v>
      </c>
      <c r="D43" s="10"/>
      <c r="O43" s="43">
        <v>-25</v>
      </c>
    </row>
    <row r="44" spans="2:15" ht="12.75">
      <c r="B44" t="s">
        <v>262</v>
      </c>
      <c r="D44" s="10"/>
      <c r="O44" s="43">
        <v>-65.86</v>
      </c>
    </row>
    <row r="45" spans="2:15" ht="12.75">
      <c r="B45" s="25" t="s">
        <v>271</v>
      </c>
      <c r="D45" s="10"/>
      <c r="O45" s="43">
        <v>-50</v>
      </c>
    </row>
    <row r="46" spans="2:15" ht="12.75">
      <c r="B46" s="25" t="s">
        <v>115</v>
      </c>
      <c r="D46" s="10"/>
      <c r="O46" s="43">
        <v>-230</v>
      </c>
    </row>
    <row r="47" spans="2:15" ht="12.75">
      <c r="B47" s="25" t="s">
        <v>233</v>
      </c>
      <c r="D47" s="10"/>
      <c r="O47" s="43">
        <v>-219</v>
      </c>
    </row>
    <row r="48" ht="12.75">
      <c r="D48" s="10"/>
    </row>
    <row r="49" spans="1:15" ht="12.75">
      <c r="A49" s="66"/>
      <c r="B49" s="67" t="s">
        <v>20</v>
      </c>
      <c r="C49" s="67"/>
      <c r="D49" s="10"/>
      <c r="E49" s="134"/>
      <c r="F49" s="70"/>
      <c r="G49" s="128"/>
      <c r="H49" s="72"/>
      <c r="I49" s="73"/>
      <c r="J49" s="74"/>
      <c r="K49" s="75"/>
      <c r="L49" s="76"/>
      <c r="M49" s="127"/>
      <c r="N49" s="78"/>
      <c r="O49" s="121">
        <f>SUM(O33:O48)</f>
        <v>487.65</v>
      </c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  <ignoredErrors>
    <ignoredError sqref="I6 I9 I12 I15 I18 K6 K9 K12 K15 K18 M18 M15 M12 M9 M6 I21 I24 K24 K21 M21 M24 M27 K27 I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3">
      <selection activeCell="B40" sqref="B40"/>
    </sheetView>
  </sheetViews>
  <sheetFormatPr defaultColWidth="11.421875" defaultRowHeight="12.75"/>
  <cols>
    <col min="1" max="1" width="7.140625" style="3" customWidth="1"/>
    <col min="2" max="2" width="16.421875" style="0" customWidth="1"/>
    <col min="3" max="3" width="6.140625" style="0" customWidth="1"/>
    <col min="4" max="4" width="5.00390625" style="10" customWidth="1"/>
    <col min="5" max="5" width="9.7109375" style="31" customWidth="1"/>
    <col min="6" max="6" width="4.7109375" style="50" customWidth="1"/>
    <col min="7" max="7" width="10.14062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1.00390625" style="58" bestFit="1" customWidth="1"/>
    <col min="15" max="15" width="10.28125" style="43" customWidth="1"/>
    <col min="16" max="16" width="11.42187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1:16" s="81" customFormat="1" ht="12.75">
      <c r="A2" s="80"/>
      <c r="B2" s="81" t="s">
        <v>19</v>
      </c>
      <c r="D2" s="82"/>
      <c r="E2" s="117">
        <f>'Juli 2014'!E33</f>
        <v>308.77</v>
      </c>
      <c r="F2" s="122"/>
      <c r="G2" s="118">
        <f>'Juli 2014'!G33</f>
        <v>85.79</v>
      </c>
      <c r="H2" s="123"/>
      <c r="I2" s="119">
        <f>'Juli 2014'!I33</f>
        <v>20</v>
      </c>
      <c r="J2" s="124"/>
      <c r="K2" s="120">
        <f>'Juli 2014'!K33</f>
        <v>0</v>
      </c>
      <c r="L2" s="125"/>
      <c r="M2" s="116">
        <f>SUM('Juli 2014'!M33)</f>
        <v>94.07999999999998</v>
      </c>
      <c r="N2" s="126">
        <f>SUM('Juli 2014'!N33)</f>
        <v>1831.64</v>
      </c>
      <c r="O2" s="83">
        <f>'Juli 2014'!O49</f>
        <v>487.65</v>
      </c>
      <c r="P2" s="83"/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16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6" ht="12.75">
      <c r="A5" s="3" t="s">
        <v>284</v>
      </c>
      <c r="B5" t="s">
        <v>171</v>
      </c>
      <c r="C5" t="s">
        <v>33</v>
      </c>
      <c r="E5" s="29">
        <f>D5*Futter</f>
        <v>0</v>
      </c>
      <c r="G5" s="17">
        <f>F5*Impfung</f>
        <v>0</v>
      </c>
      <c r="I5" s="21">
        <f>H5*Entwurmung</f>
        <v>0</v>
      </c>
      <c r="K5" s="15">
        <f>J5*Parasiten</f>
        <v>0</v>
      </c>
      <c r="M5" s="39">
        <f>L5*KastrRüde</f>
        <v>0</v>
      </c>
      <c r="N5" s="57">
        <v>0</v>
      </c>
      <c r="O5" s="43">
        <v>15</v>
      </c>
      <c r="P5" s="44" t="s">
        <v>101</v>
      </c>
    </row>
    <row r="6" spans="1:16" ht="12.75">
      <c r="A6" s="3" t="s">
        <v>284</v>
      </c>
      <c r="B6" t="s">
        <v>285</v>
      </c>
      <c r="C6" t="s">
        <v>33</v>
      </c>
      <c r="E6" s="29">
        <f>D6*Futter</f>
        <v>0</v>
      </c>
      <c r="G6" s="17">
        <f>F6*Impfung</f>
        <v>0</v>
      </c>
      <c r="I6" s="21">
        <f>H6*Entwurmung</f>
        <v>0</v>
      </c>
      <c r="K6" s="15">
        <f>J6*Parasiten</f>
        <v>0</v>
      </c>
      <c r="M6" s="39">
        <f>L6*KastrRüde</f>
        <v>0</v>
      </c>
      <c r="N6" s="57">
        <v>0</v>
      </c>
      <c r="O6" s="149">
        <v>70</v>
      </c>
      <c r="P6" s="44" t="s">
        <v>286</v>
      </c>
    </row>
    <row r="7" spans="1:16" ht="12.75">
      <c r="A7" s="3" t="s">
        <v>287</v>
      </c>
      <c r="B7" t="s">
        <v>37</v>
      </c>
      <c r="C7" t="s">
        <v>33</v>
      </c>
      <c r="E7" s="29">
        <f>D7*Futter</f>
        <v>0</v>
      </c>
      <c r="G7" s="17">
        <f aca="true" t="shared" si="0" ref="G7:G24">F7*Impfung</f>
        <v>0</v>
      </c>
      <c r="I7" s="21">
        <f aca="true" t="shared" si="1" ref="I7:I24">H7*Entwurmung</f>
        <v>0</v>
      </c>
      <c r="K7" s="15">
        <f aca="true" t="shared" si="2" ref="K7:K24">J7*Parasiten</f>
        <v>0</v>
      </c>
      <c r="M7" s="39">
        <f aca="true" t="shared" si="3" ref="M7:M24">L7*KastrRüde</f>
        <v>0</v>
      </c>
      <c r="N7" s="57">
        <v>0</v>
      </c>
      <c r="O7" s="43">
        <v>30</v>
      </c>
      <c r="P7" s="44" t="s">
        <v>288</v>
      </c>
    </row>
    <row r="8" spans="1:16" ht="12.75">
      <c r="A8" s="3" t="s">
        <v>289</v>
      </c>
      <c r="B8" t="s">
        <v>54</v>
      </c>
      <c r="C8" t="s">
        <v>33</v>
      </c>
      <c r="E8" s="29">
        <f>D8*Futter</f>
        <v>0</v>
      </c>
      <c r="G8" s="17">
        <f t="shared" si="0"/>
        <v>0</v>
      </c>
      <c r="I8" s="21">
        <f t="shared" si="1"/>
        <v>0</v>
      </c>
      <c r="K8" s="15">
        <f t="shared" si="2"/>
        <v>0</v>
      </c>
      <c r="M8" s="39">
        <f t="shared" si="3"/>
        <v>0</v>
      </c>
      <c r="N8" s="57">
        <v>0</v>
      </c>
      <c r="O8" s="43">
        <v>15</v>
      </c>
      <c r="P8" s="44" t="s">
        <v>27</v>
      </c>
    </row>
    <row r="9" spans="1:15" ht="12.75">
      <c r="A9" s="3" t="s">
        <v>289</v>
      </c>
      <c r="B9" t="s">
        <v>49</v>
      </c>
      <c r="C9" t="s">
        <v>33</v>
      </c>
      <c r="E9" s="29">
        <f>D9*Futter</f>
        <v>0</v>
      </c>
      <c r="G9" s="17">
        <f t="shared" si="0"/>
        <v>0</v>
      </c>
      <c r="I9" s="21">
        <f t="shared" si="1"/>
        <v>0</v>
      </c>
      <c r="K9" s="15">
        <f t="shared" si="2"/>
        <v>0</v>
      </c>
      <c r="M9" s="39">
        <f t="shared" si="3"/>
        <v>0</v>
      </c>
      <c r="N9" s="57">
        <v>0</v>
      </c>
      <c r="O9" s="43">
        <v>15</v>
      </c>
    </row>
    <row r="10" spans="1:16" ht="12.75">
      <c r="A10" s="3" t="s">
        <v>291</v>
      </c>
      <c r="B10" t="s">
        <v>43</v>
      </c>
      <c r="C10" t="s">
        <v>33</v>
      </c>
      <c r="E10" s="29">
        <v>10</v>
      </c>
      <c r="G10" s="17">
        <f t="shared" si="0"/>
        <v>0</v>
      </c>
      <c r="I10" s="21">
        <f t="shared" si="1"/>
        <v>0</v>
      </c>
      <c r="K10" s="15">
        <f t="shared" si="2"/>
        <v>0</v>
      </c>
      <c r="M10" s="39">
        <f t="shared" si="3"/>
        <v>0</v>
      </c>
      <c r="N10" s="57">
        <v>0</v>
      </c>
      <c r="O10" s="43">
        <v>15</v>
      </c>
      <c r="P10" s="44" t="s">
        <v>129</v>
      </c>
    </row>
    <row r="11" spans="1:16" ht="12.75">
      <c r="A11" s="3" t="s">
        <v>292</v>
      </c>
      <c r="B11" t="s">
        <v>30</v>
      </c>
      <c r="C11" t="s">
        <v>31</v>
      </c>
      <c r="E11" s="29">
        <f aca="true" t="shared" si="4" ref="E11:E17">D11*Futter</f>
        <v>0</v>
      </c>
      <c r="G11" s="17">
        <f t="shared" si="0"/>
        <v>0</v>
      </c>
      <c r="I11" s="21">
        <f t="shared" si="1"/>
        <v>0</v>
      </c>
      <c r="K11" s="15">
        <f t="shared" si="2"/>
        <v>0</v>
      </c>
      <c r="M11" s="39">
        <f t="shared" si="3"/>
        <v>0</v>
      </c>
      <c r="N11" s="57">
        <v>0</v>
      </c>
      <c r="O11" s="43">
        <v>15.25</v>
      </c>
      <c r="P11" s="44" t="s">
        <v>257</v>
      </c>
    </row>
    <row r="12" spans="1:15" ht="12.75">
      <c r="A12" s="3" t="s">
        <v>294</v>
      </c>
      <c r="B12" t="s">
        <v>144</v>
      </c>
      <c r="C12" t="s">
        <v>231</v>
      </c>
      <c r="E12" s="29">
        <f t="shared" si="4"/>
        <v>0</v>
      </c>
      <c r="G12" s="17">
        <f>F12*Impfung</f>
        <v>0</v>
      </c>
      <c r="I12" s="21">
        <f>H12*Entwurmung</f>
        <v>0</v>
      </c>
      <c r="K12" s="15">
        <f>J12*Parasiten</f>
        <v>0</v>
      </c>
      <c r="M12" s="39">
        <f>L12*KastrRüde</f>
        <v>0</v>
      </c>
      <c r="N12" s="57">
        <v>0</v>
      </c>
      <c r="O12" s="43">
        <v>50</v>
      </c>
    </row>
    <row r="13" spans="1:16" ht="12.75">
      <c r="A13" s="3" t="s">
        <v>295</v>
      </c>
      <c r="B13" t="s">
        <v>230</v>
      </c>
      <c r="C13" t="s">
        <v>231</v>
      </c>
      <c r="E13" s="29">
        <f t="shared" si="4"/>
        <v>0</v>
      </c>
      <c r="G13" s="17">
        <f>F13*Impfung</f>
        <v>0</v>
      </c>
      <c r="I13" s="21">
        <f>H13*Entwurmung</f>
        <v>0</v>
      </c>
      <c r="K13" s="15">
        <f>J13*Parasiten</f>
        <v>0</v>
      </c>
      <c r="M13" s="39">
        <f>L13*KastrRüde</f>
        <v>0</v>
      </c>
      <c r="N13" s="57">
        <v>0</v>
      </c>
      <c r="O13" s="43">
        <v>15</v>
      </c>
      <c r="P13" s="44" t="s">
        <v>300</v>
      </c>
    </row>
    <row r="14" spans="1:16" ht="12.75">
      <c r="A14" s="3" t="s">
        <v>296</v>
      </c>
      <c r="B14" t="s">
        <v>266</v>
      </c>
      <c r="C14" t="s">
        <v>33</v>
      </c>
      <c r="E14" s="29">
        <f t="shared" si="4"/>
        <v>0</v>
      </c>
      <c r="G14" s="17">
        <f>F14*Impfung</f>
        <v>0</v>
      </c>
      <c r="I14" s="21">
        <f>H14*Entwurmung</f>
        <v>0</v>
      </c>
      <c r="K14" s="15">
        <f>J14*Parasiten</f>
        <v>0</v>
      </c>
      <c r="M14" s="39">
        <f>L14*KastrRüde</f>
        <v>0</v>
      </c>
      <c r="N14" s="57">
        <v>0</v>
      </c>
      <c r="O14" s="43">
        <v>100</v>
      </c>
      <c r="P14" s="44" t="s">
        <v>297</v>
      </c>
    </row>
    <row r="15" spans="1:16" ht="12.75">
      <c r="A15" s="3" t="s">
        <v>298</v>
      </c>
      <c r="B15" t="s">
        <v>56</v>
      </c>
      <c r="C15" t="s">
        <v>33</v>
      </c>
      <c r="E15" s="29">
        <f t="shared" si="4"/>
        <v>0</v>
      </c>
      <c r="G15" s="17">
        <f>F15*Impfung</f>
        <v>0</v>
      </c>
      <c r="I15" s="21">
        <f>H15*Entwurmung</f>
        <v>0</v>
      </c>
      <c r="K15" s="15">
        <f>J15*Parasiten</f>
        <v>0</v>
      </c>
      <c r="M15" s="39">
        <f>L15*KastrRüde</f>
        <v>0</v>
      </c>
      <c r="N15" s="57">
        <v>0</v>
      </c>
      <c r="O15" s="43">
        <v>15</v>
      </c>
      <c r="P15" s="44" t="s">
        <v>274</v>
      </c>
    </row>
    <row r="16" spans="1:15" ht="12.75">
      <c r="A16" s="3" t="s">
        <v>299</v>
      </c>
      <c r="B16" t="s">
        <v>106</v>
      </c>
      <c r="C16" t="s">
        <v>33</v>
      </c>
      <c r="E16" s="29">
        <f t="shared" si="4"/>
        <v>0</v>
      </c>
      <c r="G16" s="17">
        <f>F16*Impfung</f>
        <v>0</v>
      </c>
      <c r="I16" s="21">
        <f>H16*Entwurmung</f>
        <v>0</v>
      </c>
      <c r="K16" s="15">
        <f>J16*Parasiten</f>
        <v>0</v>
      </c>
      <c r="M16" s="39">
        <f>L16*KastrRüde</f>
        <v>0</v>
      </c>
      <c r="N16" s="57">
        <v>0</v>
      </c>
      <c r="O16" s="43">
        <v>25</v>
      </c>
    </row>
    <row r="17" spans="1:16" ht="12.75">
      <c r="A17" s="3" t="s">
        <v>301</v>
      </c>
      <c r="B17" t="s">
        <v>41</v>
      </c>
      <c r="C17" t="s">
        <v>33</v>
      </c>
      <c r="E17" s="29">
        <f t="shared" si="4"/>
        <v>0</v>
      </c>
      <c r="G17" s="17">
        <f t="shared" si="0"/>
        <v>0</v>
      </c>
      <c r="I17" s="21">
        <f t="shared" si="1"/>
        <v>0</v>
      </c>
      <c r="K17" s="15">
        <f t="shared" si="2"/>
        <v>0</v>
      </c>
      <c r="M17" s="39">
        <f t="shared" si="3"/>
        <v>0</v>
      </c>
      <c r="N17" s="57">
        <v>0</v>
      </c>
      <c r="O17" s="43">
        <v>15</v>
      </c>
      <c r="P17" s="44" t="s">
        <v>71</v>
      </c>
    </row>
    <row r="18" spans="1:16" ht="12.75">
      <c r="A18" s="3" t="s">
        <v>302</v>
      </c>
      <c r="B18" t="s">
        <v>171</v>
      </c>
      <c r="C18" t="s">
        <v>33</v>
      </c>
      <c r="E18" s="29">
        <f aca="true" t="shared" si="5" ref="E18:E23">D18*Futter</f>
        <v>0</v>
      </c>
      <c r="G18" s="17">
        <f t="shared" si="0"/>
        <v>0</v>
      </c>
      <c r="I18" s="21">
        <f t="shared" si="1"/>
        <v>0</v>
      </c>
      <c r="K18" s="15">
        <f t="shared" si="2"/>
        <v>0</v>
      </c>
      <c r="M18" s="39">
        <f t="shared" si="3"/>
        <v>0</v>
      </c>
      <c r="N18" s="57">
        <v>0</v>
      </c>
      <c r="O18" s="43">
        <v>15</v>
      </c>
      <c r="P18" s="44" t="s">
        <v>101</v>
      </c>
    </row>
    <row r="19" spans="1:15" ht="12.75">
      <c r="A19" s="3" t="s">
        <v>303</v>
      </c>
      <c r="B19" t="s">
        <v>203</v>
      </c>
      <c r="C19" t="s">
        <v>182</v>
      </c>
      <c r="E19" s="29">
        <f t="shared" si="5"/>
        <v>0</v>
      </c>
      <c r="G19" s="17">
        <f t="shared" si="0"/>
        <v>0</v>
      </c>
      <c r="I19" s="21">
        <f t="shared" si="1"/>
        <v>0</v>
      </c>
      <c r="K19" s="15">
        <f t="shared" si="2"/>
        <v>0</v>
      </c>
      <c r="M19" s="39">
        <f t="shared" si="3"/>
        <v>0</v>
      </c>
      <c r="N19" s="57">
        <v>0</v>
      </c>
      <c r="O19" s="43">
        <v>10</v>
      </c>
    </row>
    <row r="20" spans="1:15" ht="12.75">
      <c r="A20" s="3" t="s">
        <v>304</v>
      </c>
      <c r="B20" t="s">
        <v>181</v>
      </c>
      <c r="C20" t="s">
        <v>182</v>
      </c>
      <c r="E20" s="29">
        <f t="shared" si="5"/>
        <v>0</v>
      </c>
      <c r="G20" s="17">
        <f t="shared" si="0"/>
        <v>0</v>
      </c>
      <c r="I20" s="21">
        <f t="shared" si="1"/>
        <v>0</v>
      </c>
      <c r="K20" s="15">
        <f t="shared" si="2"/>
        <v>0</v>
      </c>
      <c r="M20" s="39">
        <v>15</v>
      </c>
      <c r="N20" s="57">
        <v>0</v>
      </c>
      <c r="O20" s="43">
        <v>0</v>
      </c>
    </row>
    <row r="21" spans="1:15" ht="12.75">
      <c r="A21" s="3" t="s">
        <v>305</v>
      </c>
      <c r="B21" t="s">
        <v>178</v>
      </c>
      <c r="C21" t="s">
        <v>33</v>
      </c>
      <c r="E21" s="29">
        <f t="shared" si="5"/>
        <v>0</v>
      </c>
      <c r="G21" s="17">
        <f t="shared" si="0"/>
        <v>0</v>
      </c>
      <c r="I21" s="21">
        <f t="shared" si="1"/>
        <v>0</v>
      </c>
      <c r="K21" s="15">
        <f t="shared" si="2"/>
        <v>0</v>
      </c>
      <c r="M21" s="39">
        <v>35</v>
      </c>
      <c r="N21" s="57">
        <v>0</v>
      </c>
      <c r="O21" s="43">
        <v>0</v>
      </c>
    </row>
    <row r="22" spans="1:16" ht="12.75">
      <c r="A22" s="3" t="s">
        <v>306</v>
      </c>
      <c r="B22" t="s">
        <v>200</v>
      </c>
      <c r="C22" t="s">
        <v>33</v>
      </c>
      <c r="E22" s="29">
        <f t="shared" si="5"/>
        <v>0</v>
      </c>
      <c r="G22" s="17">
        <f t="shared" si="0"/>
        <v>0</v>
      </c>
      <c r="I22" s="21">
        <f t="shared" si="1"/>
        <v>0</v>
      </c>
      <c r="K22" s="15">
        <f t="shared" si="2"/>
        <v>0</v>
      </c>
      <c r="M22" s="39">
        <f t="shared" si="3"/>
        <v>0</v>
      </c>
      <c r="N22" s="57">
        <v>0</v>
      </c>
      <c r="O22" s="43">
        <v>15</v>
      </c>
      <c r="P22" s="44" t="s">
        <v>307</v>
      </c>
    </row>
    <row r="23" spans="1:15" ht="12.75">
      <c r="A23" s="3" t="s">
        <v>308</v>
      </c>
      <c r="B23" t="s">
        <v>203</v>
      </c>
      <c r="C23" t="s">
        <v>33</v>
      </c>
      <c r="E23" s="29">
        <f t="shared" si="5"/>
        <v>0</v>
      </c>
      <c r="G23" s="17">
        <f t="shared" si="0"/>
        <v>0</v>
      </c>
      <c r="I23" s="21">
        <f t="shared" si="1"/>
        <v>0</v>
      </c>
      <c r="K23" s="15">
        <f t="shared" si="2"/>
        <v>0</v>
      </c>
      <c r="M23" s="39">
        <f t="shared" si="3"/>
        <v>0</v>
      </c>
      <c r="N23" s="57">
        <v>0</v>
      </c>
      <c r="O23" s="43">
        <v>100</v>
      </c>
    </row>
    <row r="24" spans="1:16" ht="12.75">
      <c r="A24" s="3" t="s">
        <v>312</v>
      </c>
      <c r="B24" s="25" t="s">
        <v>87</v>
      </c>
      <c r="C24" t="s">
        <v>31</v>
      </c>
      <c r="E24" s="29">
        <f>D24*Futter</f>
        <v>0</v>
      </c>
      <c r="G24" s="17">
        <f t="shared" si="0"/>
        <v>0</v>
      </c>
      <c r="I24" s="21">
        <f t="shared" si="1"/>
        <v>0</v>
      </c>
      <c r="K24" s="15">
        <f t="shared" si="2"/>
        <v>0</v>
      </c>
      <c r="M24" s="39">
        <f t="shared" si="3"/>
        <v>0</v>
      </c>
      <c r="N24" s="57">
        <v>0</v>
      </c>
      <c r="O24" s="43">
        <v>15.05</v>
      </c>
      <c r="P24" s="44" t="s">
        <v>245</v>
      </c>
    </row>
    <row r="25" spans="1:15" ht="12.75">
      <c r="A25" s="3" t="s">
        <v>309</v>
      </c>
      <c r="B25" t="s">
        <v>310</v>
      </c>
      <c r="C25" t="s">
        <v>33</v>
      </c>
      <c r="E25" s="29">
        <f aca="true" t="shared" si="6" ref="E25:E30">D25*Futter</f>
        <v>0</v>
      </c>
      <c r="G25" s="17">
        <f aca="true" t="shared" si="7" ref="G25:G30">F25*Impfung</f>
        <v>0</v>
      </c>
      <c r="I25" s="21">
        <f aca="true" t="shared" si="8" ref="I25:I30">H25*Entwurmung</f>
        <v>0</v>
      </c>
      <c r="K25" s="15">
        <f aca="true" t="shared" si="9" ref="K25:K30">J25*Parasiten</f>
        <v>0</v>
      </c>
      <c r="M25" s="39">
        <v>30</v>
      </c>
      <c r="N25" s="57">
        <v>0</v>
      </c>
      <c r="O25" s="43">
        <v>0</v>
      </c>
    </row>
    <row r="26" spans="5:15" ht="12.75">
      <c r="E26" s="29">
        <f t="shared" si="6"/>
        <v>0</v>
      </c>
      <c r="G26" s="17">
        <f t="shared" si="7"/>
        <v>0</v>
      </c>
      <c r="I26" s="21">
        <f t="shared" si="8"/>
        <v>0</v>
      </c>
      <c r="K26" s="15">
        <f t="shared" si="9"/>
        <v>0</v>
      </c>
      <c r="M26" s="39">
        <f>L26*KastrRüde</f>
        <v>0</v>
      </c>
      <c r="N26" s="57">
        <v>0</v>
      </c>
      <c r="O26" s="43">
        <v>0</v>
      </c>
    </row>
    <row r="27" spans="5:15" ht="12.75">
      <c r="E27" s="29">
        <f t="shared" si="6"/>
        <v>0</v>
      </c>
      <c r="G27" s="17">
        <f t="shared" si="7"/>
        <v>0</v>
      </c>
      <c r="I27" s="21">
        <f t="shared" si="8"/>
        <v>0</v>
      </c>
      <c r="K27" s="15">
        <f t="shared" si="9"/>
        <v>0</v>
      </c>
      <c r="M27" s="39">
        <f>L27*KastrRüde</f>
        <v>0</v>
      </c>
      <c r="N27" s="57">
        <v>0</v>
      </c>
      <c r="O27" s="43">
        <v>0</v>
      </c>
    </row>
    <row r="28" spans="5:15" ht="12.75">
      <c r="E28" s="29">
        <f t="shared" si="6"/>
        <v>0</v>
      </c>
      <c r="G28" s="17">
        <f t="shared" si="7"/>
        <v>0</v>
      </c>
      <c r="I28" s="21">
        <f t="shared" si="8"/>
        <v>0</v>
      </c>
      <c r="K28" s="15">
        <f t="shared" si="9"/>
        <v>0</v>
      </c>
      <c r="M28" s="39">
        <f>L28*KastrRüde</f>
        <v>0</v>
      </c>
      <c r="N28" s="57">
        <v>0</v>
      </c>
      <c r="O28" s="43">
        <v>0</v>
      </c>
    </row>
    <row r="29" spans="5:15" ht="12.75">
      <c r="E29" s="29">
        <f t="shared" si="6"/>
        <v>0</v>
      </c>
      <c r="G29" s="17">
        <f t="shared" si="7"/>
        <v>0</v>
      </c>
      <c r="I29" s="21">
        <f t="shared" si="8"/>
        <v>0</v>
      </c>
      <c r="K29" s="15">
        <f t="shared" si="9"/>
        <v>0</v>
      </c>
      <c r="M29" s="39">
        <f>L29*KastrRüde</f>
        <v>0</v>
      </c>
      <c r="N29" s="57">
        <v>0</v>
      </c>
      <c r="O29" s="43">
        <v>0</v>
      </c>
    </row>
    <row r="30" spans="5:15" ht="12.75">
      <c r="E30" s="29">
        <f t="shared" si="6"/>
        <v>0</v>
      </c>
      <c r="G30" s="17">
        <f t="shared" si="7"/>
        <v>0</v>
      </c>
      <c r="I30" s="21">
        <f t="shared" si="8"/>
        <v>0</v>
      </c>
      <c r="K30" s="15">
        <f t="shared" si="9"/>
        <v>0</v>
      </c>
      <c r="M30" s="39">
        <f>L30*KastrRüde</f>
        <v>0</v>
      </c>
      <c r="N30" s="57">
        <v>0</v>
      </c>
      <c r="O30" s="43">
        <v>0</v>
      </c>
    </row>
    <row r="31" spans="1:18" s="1" customFormat="1" ht="12.75">
      <c r="A31" s="3"/>
      <c r="B31"/>
      <c r="C31"/>
      <c r="D31" s="10"/>
      <c r="E31" s="29"/>
      <c r="F31" s="50"/>
      <c r="G31" s="17"/>
      <c r="H31" s="53"/>
      <c r="I31" s="21"/>
      <c r="J31" s="13"/>
      <c r="K31" s="15"/>
      <c r="L31" s="47"/>
      <c r="M31" s="39"/>
      <c r="N31" s="57"/>
      <c r="O31" s="43"/>
      <c r="P31" s="44"/>
      <c r="Q31"/>
      <c r="R31"/>
    </row>
    <row r="32" spans="1:15" ht="12.75">
      <c r="A32" s="2"/>
      <c r="B32" s="1" t="s">
        <v>8</v>
      </c>
      <c r="C32" s="1"/>
      <c r="D32" s="11"/>
      <c r="E32" s="30">
        <f>SUM(E2:E31)</f>
        <v>318.77</v>
      </c>
      <c r="G32" s="16">
        <f>SUM(G2:G31)</f>
        <v>85.79</v>
      </c>
      <c r="H32" s="54"/>
      <c r="I32" s="20">
        <f>SUM(I2:I31)</f>
        <v>20</v>
      </c>
      <c r="J32" s="12"/>
      <c r="K32" s="14">
        <f>SUM(K2:K31)</f>
        <v>0</v>
      </c>
      <c r="L32" s="46"/>
      <c r="M32" s="40">
        <f>SUM(M2:M31)</f>
        <v>174.07999999999998</v>
      </c>
      <c r="N32" s="56">
        <f>SUM(N2:N30)</f>
        <v>1831.64</v>
      </c>
      <c r="O32" s="42">
        <f>SUM(O2:O31)</f>
        <v>1037.95</v>
      </c>
    </row>
    <row r="33" ht="12.75">
      <c r="M33" s="39"/>
    </row>
    <row r="34" spans="1:15" ht="12.75">
      <c r="A34" s="2"/>
      <c r="B34" s="1" t="s">
        <v>12</v>
      </c>
      <c r="C34" s="1"/>
      <c r="D34" s="11"/>
      <c r="E34" s="30">
        <f>E45+G32+I32+K32+M32+N32+O45</f>
        <v>2617.9900000000002</v>
      </c>
      <c r="F34" s="49"/>
      <c r="G34" s="4"/>
      <c r="H34" s="54"/>
      <c r="I34" s="9"/>
      <c r="J34" s="12"/>
      <c r="K34" s="7"/>
      <c r="L34" s="46"/>
      <c r="M34" s="36"/>
      <c r="N34" s="56"/>
      <c r="O34" s="42"/>
    </row>
    <row r="38" spans="2:18" ht="12.75">
      <c r="B38" s="1" t="s">
        <v>14</v>
      </c>
      <c r="P38" s="6"/>
      <c r="Q38" s="1"/>
      <c r="R38" s="1"/>
    </row>
    <row r="39" spans="2:15" ht="12.75">
      <c r="B39" t="s">
        <v>290</v>
      </c>
      <c r="O39" s="149">
        <v>-150</v>
      </c>
    </row>
    <row r="40" spans="2:15" ht="12.75">
      <c r="B40" t="s">
        <v>328</v>
      </c>
      <c r="O40" s="43">
        <v>-260</v>
      </c>
    </row>
    <row r="41" spans="2:5" ht="12.75">
      <c r="B41" t="s">
        <v>212</v>
      </c>
      <c r="E41" s="31">
        <v>-267.84</v>
      </c>
    </row>
    <row r="42" spans="2:15" ht="12.75">
      <c r="B42" t="s">
        <v>293</v>
      </c>
      <c r="O42" s="43">
        <v>-172.4</v>
      </c>
    </row>
    <row r="45" spans="1:15" ht="12.75">
      <c r="A45" s="2"/>
      <c r="B45" s="1" t="s">
        <v>17</v>
      </c>
      <c r="C45" s="1"/>
      <c r="D45" s="11"/>
      <c r="E45" s="30">
        <f>SUM(E32+E41)</f>
        <v>50.93000000000001</v>
      </c>
      <c r="F45" s="49"/>
      <c r="G45" s="4"/>
      <c r="H45" s="54"/>
      <c r="I45" s="9"/>
      <c r="J45" s="12"/>
      <c r="K45" s="7"/>
      <c r="L45" s="46"/>
      <c r="M45" s="40"/>
      <c r="N45" s="56"/>
      <c r="O45" s="42">
        <f>SUM(O32:O44)</f>
        <v>455.55000000000007</v>
      </c>
    </row>
    <row r="51" ht="12.75">
      <c r="N51" s="58" t="s">
        <v>24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ignoredErrors>
    <ignoredError sqref="N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73">
      <selection activeCell="A72" sqref="A72"/>
    </sheetView>
  </sheetViews>
  <sheetFormatPr defaultColWidth="11.421875" defaultRowHeight="12.75"/>
  <cols>
    <col min="1" max="1" width="7.28125" style="61" customWidth="1"/>
    <col min="2" max="2" width="15.7109375" style="0" customWidth="1"/>
    <col min="3" max="3" width="5.57421875" style="0" customWidth="1"/>
    <col min="4" max="4" width="5.00390625" style="10" customWidth="1"/>
    <col min="5" max="5" width="10.7109375" style="31" customWidth="1"/>
    <col min="6" max="6" width="4.7109375" style="50" customWidth="1"/>
    <col min="7" max="7" width="9.851562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1.00390625" style="58" bestFit="1" customWidth="1"/>
    <col min="15" max="15" width="11.421875" style="43" customWidth="1"/>
    <col min="16" max="16" width="17.8515625" style="44" customWidth="1"/>
    <col min="17" max="17" width="11.421875" style="111" customWidth="1"/>
  </cols>
  <sheetData>
    <row r="1" spans="1:17" s="1" customFormat="1" ht="12.75">
      <c r="A1" s="59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  <c r="Q1" s="152"/>
    </row>
    <row r="2" spans="1:17" s="81" customFormat="1" ht="12.75">
      <c r="A2" s="129"/>
      <c r="B2" s="81" t="s">
        <v>19</v>
      </c>
      <c r="D2" s="82"/>
      <c r="E2" s="117">
        <f>SUM('August 2014'!E45)</f>
        <v>50.93000000000001</v>
      </c>
      <c r="F2" s="122"/>
      <c r="G2" s="118">
        <f>'August 2014'!G32</f>
        <v>85.79</v>
      </c>
      <c r="H2" s="123"/>
      <c r="I2" s="119">
        <f>'August 2014'!I32</f>
        <v>20</v>
      </c>
      <c r="J2" s="124"/>
      <c r="K2" s="120">
        <f>'August 2014'!K32</f>
        <v>0</v>
      </c>
      <c r="L2" s="125"/>
      <c r="M2" s="116">
        <f>SUM('August 2014'!M32)</f>
        <v>174.07999999999998</v>
      </c>
      <c r="N2" s="126">
        <f>'August 2014'!N32</f>
        <v>1831.64</v>
      </c>
      <c r="O2" s="83">
        <f>'August 2014'!O45</f>
        <v>455.55000000000007</v>
      </c>
      <c r="P2" s="83"/>
      <c r="Q2" s="153"/>
    </row>
    <row r="3" spans="1:17" s="1" customFormat="1" ht="13.5" customHeight="1">
      <c r="A3" s="59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16</v>
      </c>
      <c r="N3" s="56" t="s">
        <v>7</v>
      </c>
      <c r="O3" s="42" t="s">
        <v>6</v>
      </c>
      <c r="P3" s="6"/>
      <c r="Q3" s="156" t="s">
        <v>333</v>
      </c>
    </row>
    <row r="4" spans="1:17" s="1" customFormat="1" ht="13.5" customHeight="1">
      <c r="A4" s="59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  <c r="Q4" s="152"/>
    </row>
    <row r="5" spans="1:16" ht="12.75">
      <c r="A5" s="60" t="s">
        <v>311</v>
      </c>
      <c r="B5" s="25" t="s">
        <v>51</v>
      </c>
      <c r="C5" s="25" t="s">
        <v>31</v>
      </c>
      <c r="E5" s="29">
        <f>D5*Futter</f>
        <v>0</v>
      </c>
      <c r="G5" s="17">
        <f aca="true" t="shared" si="0" ref="G5:G19">F5*Impfung</f>
        <v>0</v>
      </c>
      <c r="I5" s="21">
        <f aca="true" t="shared" si="1" ref="I5:I19">H5*Entwurmung</f>
        <v>0</v>
      </c>
      <c r="K5" s="15">
        <f aca="true" t="shared" si="2" ref="K5:K19">J5*Parasiten</f>
        <v>0</v>
      </c>
      <c r="M5" s="39">
        <f aca="true" t="shared" si="3" ref="M5:M19">L5*KastrRüde</f>
        <v>0</v>
      </c>
      <c r="N5" s="57">
        <v>0</v>
      </c>
      <c r="O5" s="43">
        <v>15</v>
      </c>
      <c r="P5" s="19" t="s">
        <v>52</v>
      </c>
    </row>
    <row r="6" spans="1:16" ht="12.75">
      <c r="A6" s="60" t="s">
        <v>311</v>
      </c>
      <c r="B6" s="25" t="s">
        <v>32</v>
      </c>
      <c r="C6" s="25" t="s">
        <v>33</v>
      </c>
      <c r="E6" s="29">
        <f>D6*Futter</f>
        <v>0</v>
      </c>
      <c r="G6" s="17">
        <f t="shared" si="0"/>
        <v>0</v>
      </c>
      <c r="I6" s="21">
        <f t="shared" si="1"/>
        <v>0</v>
      </c>
      <c r="K6" s="15">
        <f t="shared" si="2"/>
        <v>0</v>
      </c>
      <c r="M6" s="39">
        <f t="shared" si="3"/>
        <v>0</v>
      </c>
      <c r="N6" s="57">
        <v>0</v>
      </c>
      <c r="O6" s="43">
        <v>20</v>
      </c>
      <c r="P6" s="19" t="s">
        <v>138</v>
      </c>
    </row>
    <row r="7" spans="1:16" ht="12.75">
      <c r="A7" s="60" t="s">
        <v>313</v>
      </c>
      <c r="B7" s="25" t="s">
        <v>203</v>
      </c>
      <c r="C7" s="25" t="s">
        <v>182</v>
      </c>
      <c r="E7" s="29">
        <f>D7*Futter</f>
        <v>0</v>
      </c>
      <c r="G7" s="17">
        <f t="shared" si="0"/>
        <v>0</v>
      </c>
      <c r="I7" s="21">
        <f t="shared" si="1"/>
        <v>0</v>
      </c>
      <c r="K7" s="15">
        <f t="shared" si="2"/>
        <v>0</v>
      </c>
      <c r="M7" s="39">
        <f t="shared" si="3"/>
        <v>0</v>
      </c>
      <c r="N7" s="57">
        <v>0</v>
      </c>
      <c r="O7" s="43">
        <v>10</v>
      </c>
      <c r="P7" s="151" t="s">
        <v>314</v>
      </c>
    </row>
    <row r="8" spans="1:16" ht="12.75">
      <c r="A8" s="60" t="s">
        <v>313</v>
      </c>
      <c r="B8" s="25" t="s">
        <v>315</v>
      </c>
      <c r="C8" s="25" t="s">
        <v>33</v>
      </c>
      <c r="E8" s="29">
        <f>D8*Futter</f>
        <v>0</v>
      </c>
      <c r="G8" s="17">
        <f t="shared" si="0"/>
        <v>0</v>
      </c>
      <c r="I8" s="21">
        <f t="shared" si="1"/>
        <v>0</v>
      </c>
      <c r="K8" s="15">
        <f t="shared" si="2"/>
        <v>0</v>
      </c>
      <c r="M8" s="39">
        <f t="shared" si="3"/>
        <v>0</v>
      </c>
      <c r="N8" s="57">
        <v>0</v>
      </c>
      <c r="O8" s="43">
        <v>30</v>
      </c>
      <c r="P8" s="44" t="s">
        <v>38</v>
      </c>
    </row>
    <row r="9" spans="1:16" ht="12.75">
      <c r="A9" s="60" t="s">
        <v>313</v>
      </c>
      <c r="B9" s="25" t="s">
        <v>316</v>
      </c>
      <c r="C9" s="25" t="s">
        <v>33</v>
      </c>
      <c r="E9" s="29">
        <v>0</v>
      </c>
      <c r="G9" s="17">
        <f t="shared" si="0"/>
        <v>0</v>
      </c>
      <c r="I9" s="21">
        <f t="shared" si="1"/>
        <v>0</v>
      </c>
      <c r="K9" s="15">
        <f t="shared" si="2"/>
        <v>0</v>
      </c>
      <c r="M9" s="39">
        <f t="shared" si="3"/>
        <v>0</v>
      </c>
      <c r="N9" s="57">
        <v>0</v>
      </c>
      <c r="O9" s="43">
        <v>15</v>
      </c>
      <c r="P9" s="44" t="s">
        <v>317</v>
      </c>
    </row>
    <row r="10" spans="1:16" ht="12.75">
      <c r="A10" s="60" t="s">
        <v>313</v>
      </c>
      <c r="B10" s="25" t="s">
        <v>318</v>
      </c>
      <c r="C10" s="25" t="s">
        <v>33</v>
      </c>
      <c r="E10" s="29">
        <f aca="true" t="shared" si="4" ref="E10:E15">D10*Futter</f>
        <v>0</v>
      </c>
      <c r="G10" s="17">
        <f t="shared" si="0"/>
        <v>0</v>
      </c>
      <c r="I10" s="21">
        <f t="shared" si="1"/>
        <v>0</v>
      </c>
      <c r="K10" s="15">
        <f t="shared" si="2"/>
        <v>0</v>
      </c>
      <c r="M10" s="39">
        <f t="shared" si="3"/>
        <v>0</v>
      </c>
      <c r="N10" s="57">
        <v>0</v>
      </c>
      <c r="O10" s="43">
        <v>15</v>
      </c>
      <c r="P10" s="44" t="s">
        <v>319</v>
      </c>
    </row>
    <row r="11" spans="1:16" ht="12.75">
      <c r="A11" s="61" t="s">
        <v>320</v>
      </c>
      <c r="B11" s="25" t="s">
        <v>323</v>
      </c>
      <c r="C11" s="25" t="s">
        <v>31</v>
      </c>
      <c r="E11" s="29">
        <f t="shared" si="4"/>
        <v>0</v>
      </c>
      <c r="G11" s="17">
        <f t="shared" si="0"/>
        <v>0</v>
      </c>
      <c r="I11" s="21">
        <f t="shared" si="1"/>
        <v>0</v>
      </c>
      <c r="K11" s="15">
        <f t="shared" si="2"/>
        <v>0</v>
      </c>
      <c r="M11" s="39">
        <f t="shared" si="3"/>
        <v>0</v>
      </c>
      <c r="N11" s="57">
        <v>0</v>
      </c>
      <c r="O11" s="43">
        <v>20</v>
      </c>
      <c r="P11" s="150" t="s">
        <v>377</v>
      </c>
    </row>
    <row r="12" spans="1:16" ht="12.75">
      <c r="A12" s="61" t="s">
        <v>320</v>
      </c>
      <c r="B12" s="25" t="s">
        <v>324</v>
      </c>
      <c r="C12" s="25" t="s">
        <v>31</v>
      </c>
      <c r="E12" s="29">
        <f t="shared" si="4"/>
        <v>0</v>
      </c>
      <c r="G12" s="17">
        <f t="shared" si="0"/>
        <v>0</v>
      </c>
      <c r="I12" s="21">
        <f t="shared" si="1"/>
        <v>0</v>
      </c>
      <c r="K12" s="15">
        <f t="shared" si="2"/>
        <v>0</v>
      </c>
      <c r="M12" s="39">
        <f t="shared" si="3"/>
        <v>0</v>
      </c>
      <c r="N12" s="57">
        <v>0</v>
      </c>
      <c r="O12" s="43">
        <v>30</v>
      </c>
      <c r="P12" s="150" t="s">
        <v>377</v>
      </c>
    </row>
    <row r="13" spans="1:16" ht="12.75">
      <c r="A13" s="61" t="s">
        <v>320</v>
      </c>
      <c r="B13" s="25" t="s">
        <v>325</v>
      </c>
      <c r="C13" s="25" t="s">
        <v>31</v>
      </c>
      <c r="E13" s="29">
        <f t="shared" si="4"/>
        <v>0</v>
      </c>
      <c r="G13" s="17">
        <f t="shared" si="0"/>
        <v>0</v>
      </c>
      <c r="I13" s="21">
        <f t="shared" si="1"/>
        <v>0</v>
      </c>
      <c r="K13" s="15">
        <f t="shared" si="2"/>
        <v>0</v>
      </c>
      <c r="M13" s="39">
        <f t="shared" si="3"/>
        <v>0</v>
      </c>
      <c r="N13" s="57">
        <v>0</v>
      </c>
      <c r="O13" s="43">
        <v>52</v>
      </c>
      <c r="P13" s="150" t="s">
        <v>377</v>
      </c>
    </row>
    <row r="14" spans="1:16" ht="12.75">
      <c r="A14" s="60" t="s">
        <v>326</v>
      </c>
      <c r="B14" s="25" t="s">
        <v>327</v>
      </c>
      <c r="C14" s="25" t="s">
        <v>33</v>
      </c>
      <c r="E14" s="29">
        <f t="shared" si="4"/>
        <v>0</v>
      </c>
      <c r="G14" s="17">
        <f t="shared" si="0"/>
        <v>0</v>
      </c>
      <c r="I14" s="21">
        <f t="shared" si="1"/>
        <v>0</v>
      </c>
      <c r="K14" s="15">
        <f t="shared" si="2"/>
        <v>0</v>
      </c>
      <c r="M14" s="39">
        <f t="shared" si="3"/>
        <v>0</v>
      </c>
      <c r="N14" s="57">
        <v>0</v>
      </c>
      <c r="O14" s="43">
        <v>50</v>
      </c>
      <c r="P14" s="150" t="s">
        <v>377</v>
      </c>
    </row>
    <row r="15" spans="1:17" ht="12.75">
      <c r="A15" s="60" t="s">
        <v>330</v>
      </c>
      <c r="B15" s="25" t="s">
        <v>331</v>
      </c>
      <c r="C15" s="25" t="s">
        <v>31</v>
      </c>
      <c r="E15" s="29">
        <f t="shared" si="4"/>
        <v>0</v>
      </c>
      <c r="G15" s="17">
        <f t="shared" si="0"/>
        <v>0</v>
      </c>
      <c r="I15" s="21">
        <f t="shared" si="1"/>
        <v>0</v>
      </c>
      <c r="K15" s="15">
        <f t="shared" si="2"/>
        <v>0</v>
      </c>
      <c r="M15" s="39">
        <f t="shared" si="3"/>
        <v>0</v>
      </c>
      <c r="N15" s="57">
        <v>0</v>
      </c>
      <c r="O15" s="43">
        <v>0</v>
      </c>
      <c r="Q15" s="111">
        <v>10</v>
      </c>
    </row>
    <row r="16" spans="1:17" ht="12.75">
      <c r="A16" s="60" t="s">
        <v>330</v>
      </c>
      <c r="B16" s="25" t="s">
        <v>281</v>
      </c>
      <c r="C16" s="25" t="s">
        <v>31</v>
      </c>
      <c r="E16" s="29">
        <v>0</v>
      </c>
      <c r="G16" s="17">
        <f t="shared" si="0"/>
        <v>0</v>
      </c>
      <c r="I16" s="21">
        <f t="shared" si="1"/>
        <v>0</v>
      </c>
      <c r="K16" s="15">
        <f t="shared" si="2"/>
        <v>0</v>
      </c>
      <c r="M16" s="39">
        <f t="shared" si="3"/>
        <v>0</v>
      </c>
      <c r="N16" s="57">
        <v>0</v>
      </c>
      <c r="O16" s="43">
        <v>0</v>
      </c>
      <c r="Q16" s="111">
        <v>20</v>
      </c>
    </row>
    <row r="17" spans="1:17" ht="12.75">
      <c r="A17" s="61" t="s">
        <v>330</v>
      </c>
      <c r="B17" s="25" t="s">
        <v>332</v>
      </c>
      <c r="C17" s="25" t="s">
        <v>31</v>
      </c>
      <c r="E17" s="29">
        <f aca="true" t="shared" si="5" ref="E17:E23">D17*Futter</f>
        <v>0</v>
      </c>
      <c r="G17" s="17">
        <f t="shared" si="0"/>
        <v>0</v>
      </c>
      <c r="I17" s="21">
        <f t="shared" si="1"/>
        <v>0</v>
      </c>
      <c r="K17" s="15">
        <f t="shared" si="2"/>
        <v>0</v>
      </c>
      <c r="M17" s="39">
        <f t="shared" si="3"/>
        <v>0</v>
      </c>
      <c r="N17" s="57">
        <v>0</v>
      </c>
      <c r="O17" s="43">
        <v>0</v>
      </c>
      <c r="Q17" s="111">
        <v>10</v>
      </c>
    </row>
    <row r="18" spans="1:17" ht="12.75">
      <c r="A18" s="60" t="s">
        <v>334</v>
      </c>
      <c r="B18" s="25" t="s">
        <v>203</v>
      </c>
      <c r="C18" s="25" t="s">
        <v>182</v>
      </c>
      <c r="E18" s="29">
        <f t="shared" si="5"/>
        <v>0</v>
      </c>
      <c r="G18" s="17">
        <f t="shared" si="0"/>
        <v>0</v>
      </c>
      <c r="I18" s="21">
        <f t="shared" si="1"/>
        <v>0</v>
      </c>
      <c r="K18" s="15">
        <f t="shared" si="2"/>
        <v>0</v>
      </c>
      <c r="M18" s="39">
        <f t="shared" si="3"/>
        <v>0</v>
      </c>
      <c r="N18" s="57">
        <v>0</v>
      </c>
      <c r="O18" s="43">
        <v>0</v>
      </c>
      <c r="Q18" s="111">
        <v>20</v>
      </c>
    </row>
    <row r="19" spans="1:16" ht="12.75">
      <c r="A19" s="60" t="s">
        <v>334</v>
      </c>
      <c r="B19" s="25" t="s">
        <v>335</v>
      </c>
      <c r="C19" s="25" t="s">
        <v>33</v>
      </c>
      <c r="E19" s="29">
        <f t="shared" si="5"/>
        <v>0</v>
      </c>
      <c r="G19" s="17">
        <f t="shared" si="0"/>
        <v>0</v>
      </c>
      <c r="I19" s="21">
        <f t="shared" si="1"/>
        <v>0</v>
      </c>
      <c r="K19" s="15">
        <f t="shared" si="2"/>
        <v>0</v>
      </c>
      <c r="M19" s="39">
        <f t="shared" si="3"/>
        <v>0</v>
      </c>
      <c r="N19" s="57">
        <v>0</v>
      </c>
      <c r="O19" s="43">
        <v>15</v>
      </c>
      <c r="P19" s="19" t="s">
        <v>336</v>
      </c>
    </row>
    <row r="20" spans="1:17" ht="12.75">
      <c r="A20" s="60" t="s">
        <v>334</v>
      </c>
      <c r="B20" s="25" t="s">
        <v>167</v>
      </c>
      <c r="C20" s="25" t="s">
        <v>31</v>
      </c>
      <c r="E20" s="29">
        <f t="shared" si="5"/>
        <v>0</v>
      </c>
      <c r="G20" s="17">
        <f aca="true" t="shared" si="6" ref="G20:G70">F20*Impfung</f>
        <v>0</v>
      </c>
      <c r="I20" s="21">
        <f aca="true" t="shared" si="7" ref="I20:I70">H20*Entwurmung</f>
        <v>0</v>
      </c>
      <c r="K20" s="15">
        <f aca="true" t="shared" si="8" ref="K20:K70">J20*Parasiten</f>
        <v>0</v>
      </c>
      <c r="M20" s="39">
        <f aca="true" t="shared" si="9" ref="M20:M70">L20*KastrRüde</f>
        <v>0</v>
      </c>
      <c r="N20" s="57">
        <v>0</v>
      </c>
      <c r="O20" s="43">
        <v>0</v>
      </c>
      <c r="Q20" s="111">
        <v>20</v>
      </c>
    </row>
    <row r="21" spans="1:17" ht="12.75">
      <c r="A21" s="60" t="s">
        <v>334</v>
      </c>
      <c r="B21" s="25" t="s">
        <v>337</v>
      </c>
      <c r="C21" s="25" t="s">
        <v>31</v>
      </c>
      <c r="E21" s="29">
        <f t="shared" si="5"/>
        <v>0</v>
      </c>
      <c r="G21" s="17">
        <f t="shared" si="6"/>
        <v>0</v>
      </c>
      <c r="I21" s="21">
        <f t="shared" si="7"/>
        <v>0</v>
      </c>
      <c r="K21" s="15">
        <f t="shared" si="8"/>
        <v>0</v>
      </c>
      <c r="M21" s="39">
        <f t="shared" si="9"/>
        <v>0</v>
      </c>
      <c r="N21" s="57">
        <v>0</v>
      </c>
      <c r="O21" s="43">
        <v>0</v>
      </c>
      <c r="Q21" s="111">
        <v>50</v>
      </c>
    </row>
    <row r="22" spans="1:16" ht="12.75">
      <c r="A22" s="60" t="s">
        <v>334</v>
      </c>
      <c r="B22" s="25" t="s">
        <v>178</v>
      </c>
      <c r="C22" s="25" t="s">
        <v>33</v>
      </c>
      <c r="E22" s="29">
        <f t="shared" si="5"/>
        <v>0</v>
      </c>
      <c r="G22" s="17">
        <f>F22*Impfung</f>
        <v>0</v>
      </c>
      <c r="I22" s="21">
        <f>H22*Entwurmung</f>
        <v>0</v>
      </c>
      <c r="K22" s="15">
        <f>J22*Parasiten</f>
        <v>0</v>
      </c>
      <c r="M22" s="39">
        <v>40</v>
      </c>
      <c r="N22" s="57">
        <v>0</v>
      </c>
      <c r="O22" s="43">
        <v>0</v>
      </c>
      <c r="P22" s="19"/>
    </row>
    <row r="23" spans="1:17" s="1" customFormat="1" ht="12.75">
      <c r="A23" s="60" t="s">
        <v>334</v>
      </c>
      <c r="B23" s="25" t="s">
        <v>200</v>
      </c>
      <c r="C23" s="25" t="s">
        <v>33</v>
      </c>
      <c r="D23" s="10"/>
      <c r="E23" s="29">
        <f t="shared" si="5"/>
        <v>0</v>
      </c>
      <c r="F23" s="50"/>
      <c r="G23" s="17">
        <f>F23*Impfung</f>
        <v>0</v>
      </c>
      <c r="H23" s="53"/>
      <c r="I23" s="21">
        <f>H23*Entwurmung</f>
        <v>0</v>
      </c>
      <c r="J23" s="13"/>
      <c r="K23" s="15">
        <f>J23*Parasiten</f>
        <v>0</v>
      </c>
      <c r="L23" s="47"/>
      <c r="M23" s="39">
        <f>L23*KastrRüde</f>
        <v>0</v>
      </c>
      <c r="N23" s="57">
        <v>0</v>
      </c>
      <c r="O23" s="43">
        <v>15</v>
      </c>
      <c r="P23" s="19" t="s">
        <v>307</v>
      </c>
      <c r="Q23" s="152"/>
    </row>
    <row r="24" spans="1:16" ht="12.75">
      <c r="A24" s="60" t="s">
        <v>334</v>
      </c>
      <c r="B24" s="25" t="s">
        <v>54</v>
      </c>
      <c r="C24" s="25" t="s">
        <v>33</v>
      </c>
      <c r="E24" s="29">
        <v>0</v>
      </c>
      <c r="G24" s="17">
        <f>F24*Impfung</f>
        <v>0</v>
      </c>
      <c r="I24" s="21">
        <f>H24*Entwurmung</f>
        <v>0</v>
      </c>
      <c r="K24" s="15">
        <f>J24*Parasiten</f>
        <v>0</v>
      </c>
      <c r="M24" s="39">
        <f>L24*KastrRüde</f>
        <v>0</v>
      </c>
      <c r="N24" s="57">
        <v>0</v>
      </c>
      <c r="O24" s="43">
        <v>15</v>
      </c>
      <c r="P24" s="19" t="s">
        <v>338</v>
      </c>
    </row>
    <row r="25" spans="1:17" ht="12.75">
      <c r="A25" s="61" t="s">
        <v>339</v>
      </c>
      <c r="B25" s="25" t="s">
        <v>340</v>
      </c>
      <c r="C25" s="25" t="s">
        <v>31</v>
      </c>
      <c r="E25" s="29">
        <f>D25*Futter</f>
        <v>0</v>
      </c>
      <c r="G25" s="17">
        <f>F25*Impfung</f>
        <v>0</v>
      </c>
      <c r="I25" s="21">
        <f>H25*Entwurmung</f>
        <v>0</v>
      </c>
      <c r="K25" s="15">
        <f>J25*Parasiten</f>
        <v>0</v>
      </c>
      <c r="M25" s="39">
        <f>L25*KastrRüde</f>
        <v>0</v>
      </c>
      <c r="N25" s="57">
        <v>0</v>
      </c>
      <c r="O25" s="43">
        <v>0</v>
      </c>
      <c r="Q25" s="111">
        <v>14.36</v>
      </c>
    </row>
    <row r="26" spans="1:15" ht="12.75">
      <c r="A26" s="61" t="s">
        <v>339</v>
      </c>
      <c r="B26" s="25" t="s">
        <v>49</v>
      </c>
      <c r="C26" s="25" t="s">
        <v>33</v>
      </c>
      <c r="E26" s="29">
        <f>D26*Futter</f>
        <v>0</v>
      </c>
      <c r="G26" s="17">
        <f>F26*Impfung</f>
        <v>0</v>
      </c>
      <c r="I26" s="21">
        <f>H26*Entwurmung</f>
        <v>0</v>
      </c>
      <c r="K26" s="15">
        <f>J26*Parasiten</f>
        <v>0</v>
      </c>
      <c r="M26" s="39">
        <f>L26*KastrRüde</f>
        <v>0</v>
      </c>
      <c r="N26" s="57">
        <v>0</v>
      </c>
      <c r="O26" s="43">
        <v>15</v>
      </c>
    </row>
    <row r="27" spans="1:17" ht="12.75">
      <c r="A27" s="60" t="s">
        <v>339</v>
      </c>
      <c r="B27" s="25" t="s">
        <v>341</v>
      </c>
      <c r="C27" s="25" t="s">
        <v>33</v>
      </c>
      <c r="E27" s="29">
        <f>D27*Futter</f>
        <v>0</v>
      </c>
      <c r="G27" s="17">
        <f t="shared" si="6"/>
        <v>0</v>
      </c>
      <c r="I27" s="21">
        <f t="shared" si="7"/>
        <v>0</v>
      </c>
      <c r="K27" s="15">
        <f t="shared" si="8"/>
        <v>0</v>
      </c>
      <c r="M27" s="39">
        <f t="shared" si="9"/>
        <v>0</v>
      </c>
      <c r="N27" s="57">
        <v>0</v>
      </c>
      <c r="O27" s="43">
        <v>0</v>
      </c>
      <c r="P27" s="19"/>
      <c r="Q27" s="111">
        <v>60</v>
      </c>
    </row>
    <row r="28" spans="1:17" ht="12.75">
      <c r="A28" s="60" t="s">
        <v>339</v>
      </c>
      <c r="B28" s="25" t="s">
        <v>43</v>
      </c>
      <c r="C28" s="25" t="s">
        <v>33</v>
      </c>
      <c r="E28" s="29">
        <v>10</v>
      </c>
      <c r="G28" s="17">
        <f t="shared" si="6"/>
        <v>0</v>
      </c>
      <c r="I28" s="21">
        <f t="shared" si="7"/>
        <v>0</v>
      </c>
      <c r="K28" s="15">
        <f t="shared" si="8"/>
        <v>0</v>
      </c>
      <c r="M28" s="39">
        <f t="shared" si="9"/>
        <v>0</v>
      </c>
      <c r="N28" s="57">
        <v>0</v>
      </c>
      <c r="O28" s="43">
        <v>15</v>
      </c>
      <c r="P28" s="44" t="s">
        <v>129</v>
      </c>
      <c r="Q28" s="152"/>
    </row>
    <row r="29" spans="1:17" ht="12.75">
      <c r="A29" s="60" t="s">
        <v>339</v>
      </c>
      <c r="B29" s="25" t="s">
        <v>32</v>
      </c>
      <c r="C29" s="25" t="s">
        <v>33</v>
      </c>
      <c r="E29" s="29">
        <v>0</v>
      </c>
      <c r="G29" s="17">
        <f t="shared" si="6"/>
        <v>0</v>
      </c>
      <c r="I29" s="21">
        <f t="shared" si="7"/>
        <v>0</v>
      </c>
      <c r="K29" s="15">
        <f t="shared" si="8"/>
        <v>0</v>
      </c>
      <c r="M29" s="39">
        <f t="shared" si="9"/>
        <v>0</v>
      </c>
      <c r="N29" s="57">
        <v>0</v>
      </c>
      <c r="O29" s="43">
        <v>20</v>
      </c>
      <c r="P29" s="44" t="s">
        <v>139</v>
      </c>
      <c r="Q29" s="111">
        <v>50</v>
      </c>
    </row>
    <row r="30" spans="1:17" ht="12.75">
      <c r="A30" s="61" t="s">
        <v>339</v>
      </c>
      <c r="B30" s="25" t="s">
        <v>342</v>
      </c>
      <c r="C30" s="25" t="s">
        <v>33</v>
      </c>
      <c r="E30" s="29">
        <f aca="true" t="shared" si="10" ref="E30:E67">D30*Futter</f>
        <v>0</v>
      </c>
      <c r="G30" s="17">
        <f t="shared" si="6"/>
        <v>0</v>
      </c>
      <c r="I30" s="21">
        <f t="shared" si="7"/>
        <v>0</v>
      </c>
      <c r="K30" s="15">
        <f t="shared" si="8"/>
        <v>0</v>
      </c>
      <c r="M30" s="39">
        <f t="shared" si="9"/>
        <v>0</v>
      </c>
      <c r="N30" s="57">
        <v>0</v>
      </c>
      <c r="O30" s="43">
        <v>0</v>
      </c>
      <c r="Q30" s="111">
        <v>5</v>
      </c>
    </row>
    <row r="31" spans="1:17" ht="12.75">
      <c r="A31" s="61" t="s">
        <v>339</v>
      </c>
      <c r="B31" s="25" t="s">
        <v>203</v>
      </c>
      <c r="C31" s="25" t="s">
        <v>33</v>
      </c>
      <c r="E31" s="29">
        <f t="shared" si="10"/>
        <v>0</v>
      </c>
      <c r="G31" s="17">
        <f t="shared" si="6"/>
        <v>0</v>
      </c>
      <c r="I31" s="21">
        <f t="shared" si="7"/>
        <v>0</v>
      </c>
      <c r="K31" s="15">
        <f t="shared" si="8"/>
        <v>0</v>
      </c>
      <c r="M31" s="39">
        <f t="shared" si="9"/>
        <v>0</v>
      </c>
      <c r="N31" s="57">
        <v>0</v>
      </c>
      <c r="O31" s="43">
        <v>0</v>
      </c>
      <c r="Q31" s="111">
        <v>66.66</v>
      </c>
    </row>
    <row r="32" spans="1:17" ht="12.75">
      <c r="A32" s="61" t="s">
        <v>343</v>
      </c>
      <c r="B32" s="25" t="s">
        <v>344</v>
      </c>
      <c r="C32" s="25" t="s">
        <v>31</v>
      </c>
      <c r="E32" s="29">
        <f t="shared" si="10"/>
        <v>0</v>
      </c>
      <c r="G32" s="17">
        <f>F32*Impfung</f>
        <v>0</v>
      </c>
      <c r="I32" s="21">
        <f>H32*Entwurmung</f>
        <v>0</v>
      </c>
      <c r="K32" s="15">
        <f>J32*Parasiten</f>
        <v>0</v>
      </c>
      <c r="M32" s="39">
        <f>L32*KastrRüde</f>
        <v>0</v>
      </c>
      <c r="N32" s="57">
        <v>0</v>
      </c>
      <c r="O32" s="43">
        <v>0</v>
      </c>
      <c r="Q32" s="111">
        <v>21.23</v>
      </c>
    </row>
    <row r="33" spans="1:17" s="1" customFormat="1" ht="12.75">
      <c r="A33" s="61" t="s">
        <v>343</v>
      </c>
      <c r="B33" s="25" t="s">
        <v>345</v>
      </c>
      <c r="C33" s="25" t="s">
        <v>31</v>
      </c>
      <c r="D33" s="10"/>
      <c r="E33" s="29">
        <f t="shared" si="10"/>
        <v>0</v>
      </c>
      <c r="F33" s="50"/>
      <c r="G33" s="17">
        <f>F33*Impfung</f>
        <v>0</v>
      </c>
      <c r="H33" s="53"/>
      <c r="I33" s="21">
        <f>H33*Entwurmung</f>
        <v>0</v>
      </c>
      <c r="J33" s="13"/>
      <c r="K33" s="15">
        <f>J33*Parasiten</f>
        <v>0</v>
      </c>
      <c r="L33" s="47"/>
      <c r="M33" s="39">
        <f>L33*KastrRüde</f>
        <v>0</v>
      </c>
      <c r="N33" s="57">
        <v>0</v>
      </c>
      <c r="O33" s="43">
        <v>0</v>
      </c>
      <c r="P33" s="44"/>
      <c r="Q33" s="154">
        <v>9.46</v>
      </c>
    </row>
    <row r="34" spans="1:17" ht="12.75">
      <c r="A34" s="61" t="s">
        <v>343</v>
      </c>
      <c r="B34" s="25" t="s">
        <v>346</v>
      </c>
      <c r="C34" s="25" t="s">
        <v>31</v>
      </c>
      <c r="E34" s="29">
        <f t="shared" si="10"/>
        <v>0</v>
      </c>
      <c r="G34" s="17">
        <f t="shared" si="6"/>
        <v>0</v>
      </c>
      <c r="I34" s="21">
        <f t="shared" si="7"/>
        <v>0</v>
      </c>
      <c r="K34" s="15">
        <f t="shared" si="8"/>
        <v>0</v>
      </c>
      <c r="M34" s="39">
        <f t="shared" si="9"/>
        <v>0</v>
      </c>
      <c r="N34" s="57">
        <v>0</v>
      </c>
      <c r="O34" s="43">
        <v>0</v>
      </c>
      <c r="P34" s="19"/>
      <c r="Q34" s="111">
        <v>50</v>
      </c>
    </row>
    <row r="35" spans="1:17" ht="12.75">
      <c r="A35" s="60" t="s">
        <v>347</v>
      </c>
      <c r="B35" s="25" t="s">
        <v>87</v>
      </c>
      <c r="C35" s="25" t="s">
        <v>31</v>
      </c>
      <c r="E35" s="29">
        <f t="shared" si="10"/>
        <v>0</v>
      </c>
      <c r="G35" s="17">
        <f t="shared" si="6"/>
        <v>0</v>
      </c>
      <c r="I35" s="21">
        <f t="shared" si="7"/>
        <v>0</v>
      </c>
      <c r="K35" s="15">
        <f t="shared" si="8"/>
        <v>0</v>
      </c>
      <c r="M35" s="39">
        <f t="shared" si="9"/>
        <v>0</v>
      </c>
      <c r="N35" s="57">
        <v>0</v>
      </c>
      <c r="O35" s="43">
        <v>0</v>
      </c>
      <c r="Q35" s="111">
        <v>11.42</v>
      </c>
    </row>
    <row r="36" spans="1:17" ht="12.75">
      <c r="A36" s="60" t="s">
        <v>347</v>
      </c>
      <c r="B36" s="25" t="s">
        <v>235</v>
      </c>
      <c r="C36" s="25" t="s">
        <v>31</v>
      </c>
      <c r="E36" s="29">
        <v>0</v>
      </c>
      <c r="G36" s="17">
        <f t="shared" si="6"/>
        <v>0</v>
      </c>
      <c r="I36" s="21">
        <f t="shared" si="7"/>
        <v>0</v>
      </c>
      <c r="K36" s="15">
        <f t="shared" si="8"/>
        <v>0</v>
      </c>
      <c r="M36" s="39">
        <f t="shared" si="9"/>
        <v>0</v>
      </c>
      <c r="N36" s="57">
        <v>0</v>
      </c>
      <c r="O36" s="43">
        <v>0</v>
      </c>
      <c r="Q36" s="111">
        <v>20</v>
      </c>
    </row>
    <row r="37" spans="1:17" ht="12.75">
      <c r="A37" s="60" t="s">
        <v>347</v>
      </c>
      <c r="B37" s="25" t="s">
        <v>349</v>
      </c>
      <c r="C37" s="25" t="s">
        <v>33</v>
      </c>
      <c r="E37" s="29">
        <f>D37*Futter</f>
        <v>0</v>
      </c>
      <c r="G37" s="17">
        <f t="shared" si="6"/>
        <v>0</v>
      </c>
      <c r="I37" s="21">
        <f t="shared" si="7"/>
        <v>0</v>
      </c>
      <c r="K37" s="15">
        <f t="shared" si="8"/>
        <v>0</v>
      </c>
      <c r="M37" s="39">
        <f t="shared" si="9"/>
        <v>0</v>
      </c>
      <c r="N37" s="57">
        <v>0</v>
      </c>
      <c r="O37" s="43">
        <v>0</v>
      </c>
      <c r="Q37" s="111">
        <v>10</v>
      </c>
    </row>
    <row r="38" spans="1:17" ht="12.75">
      <c r="A38" s="60" t="s">
        <v>347</v>
      </c>
      <c r="B38" s="25" t="s">
        <v>348</v>
      </c>
      <c r="C38" s="25" t="s">
        <v>33</v>
      </c>
      <c r="E38" s="29">
        <f>D38*Futter</f>
        <v>0</v>
      </c>
      <c r="G38" s="17">
        <f t="shared" si="6"/>
        <v>0</v>
      </c>
      <c r="I38" s="21">
        <f t="shared" si="7"/>
        <v>0</v>
      </c>
      <c r="K38" s="15">
        <f t="shared" si="8"/>
        <v>0</v>
      </c>
      <c r="M38" s="39">
        <f t="shared" si="9"/>
        <v>0</v>
      </c>
      <c r="N38" s="57">
        <v>0</v>
      </c>
      <c r="O38" s="43">
        <v>0</v>
      </c>
      <c r="Q38" s="111">
        <v>20</v>
      </c>
    </row>
    <row r="39" spans="1:17" ht="12.75">
      <c r="A39" s="61" t="s">
        <v>350</v>
      </c>
      <c r="B39" s="25" t="s">
        <v>203</v>
      </c>
      <c r="C39" s="25" t="s">
        <v>33</v>
      </c>
      <c r="E39" s="29">
        <f t="shared" si="10"/>
        <v>0</v>
      </c>
      <c r="G39" s="17">
        <f>F39*Impfung</f>
        <v>0</v>
      </c>
      <c r="I39" s="21">
        <f>H39*Entwurmung</f>
        <v>0</v>
      </c>
      <c r="K39" s="15">
        <f>J39*Parasiten</f>
        <v>0</v>
      </c>
      <c r="M39" s="39">
        <f>L39*KastrRüde</f>
        <v>0</v>
      </c>
      <c r="N39" s="57">
        <v>0</v>
      </c>
      <c r="O39" s="43">
        <v>0</v>
      </c>
      <c r="Q39" s="111">
        <v>50</v>
      </c>
    </row>
    <row r="40" spans="1:17" s="25" customFormat="1" ht="12.75">
      <c r="A40" s="61" t="s">
        <v>350</v>
      </c>
      <c r="B40" s="25" t="s">
        <v>351</v>
      </c>
      <c r="C40" s="25" t="s">
        <v>33</v>
      </c>
      <c r="D40" s="10"/>
      <c r="E40" s="29">
        <f t="shared" si="10"/>
        <v>0</v>
      </c>
      <c r="F40" s="50"/>
      <c r="G40" s="17">
        <f>F40*Impfung</f>
        <v>0</v>
      </c>
      <c r="H40" s="53"/>
      <c r="I40" s="21">
        <f>H40*Entwurmung</f>
        <v>0</v>
      </c>
      <c r="J40" s="13"/>
      <c r="K40" s="15">
        <f>J40*Parasiten</f>
        <v>0</v>
      </c>
      <c r="L40" s="47"/>
      <c r="M40" s="39">
        <f>L40*KastrRüde</f>
        <v>0</v>
      </c>
      <c r="N40" s="57">
        <v>0</v>
      </c>
      <c r="O40" s="43">
        <v>0</v>
      </c>
      <c r="P40" s="44"/>
      <c r="Q40" s="154">
        <v>100</v>
      </c>
    </row>
    <row r="41" spans="1:16" ht="12.75">
      <c r="A41" s="60" t="s">
        <v>350</v>
      </c>
      <c r="B41" s="25" t="s">
        <v>117</v>
      </c>
      <c r="C41" s="25" t="s">
        <v>33</v>
      </c>
      <c r="E41" s="29">
        <f t="shared" si="10"/>
        <v>0</v>
      </c>
      <c r="G41" s="17">
        <f t="shared" si="6"/>
        <v>0</v>
      </c>
      <c r="I41" s="21">
        <f t="shared" si="7"/>
        <v>0</v>
      </c>
      <c r="K41" s="15">
        <f t="shared" si="8"/>
        <v>0</v>
      </c>
      <c r="M41" s="39">
        <f t="shared" si="9"/>
        <v>0</v>
      </c>
      <c r="N41" s="57">
        <v>0</v>
      </c>
      <c r="O41" s="43">
        <v>50</v>
      </c>
      <c r="P41" s="19"/>
    </row>
    <row r="42" spans="1:17" ht="12.75">
      <c r="A42" s="60" t="s">
        <v>352</v>
      </c>
      <c r="B42" s="25" t="s">
        <v>353</v>
      </c>
      <c r="C42" s="25" t="s">
        <v>31</v>
      </c>
      <c r="E42" s="29">
        <f t="shared" si="10"/>
        <v>0</v>
      </c>
      <c r="G42" s="17">
        <f t="shared" si="6"/>
        <v>0</v>
      </c>
      <c r="I42" s="21">
        <f t="shared" si="7"/>
        <v>0</v>
      </c>
      <c r="K42" s="15">
        <f t="shared" si="8"/>
        <v>0</v>
      </c>
      <c r="M42" s="39">
        <f t="shared" si="9"/>
        <v>0</v>
      </c>
      <c r="N42" s="57">
        <v>0</v>
      </c>
      <c r="O42" s="43">
        <v>0</v>
      </c>
      <c r="Q42" s="111">
        <v>10</v>
      </c>
    </row>
    <row r="43" spans="1:17" ht="12.75">
      <c r="A43" s="60" t="s">
        <v>352</v>
      </c>
      <c r="B43" s="25" t="s">
        <v>354</v>
      </c>
      <c r="C43" s="25" t="s">
        <v>31</v>
      </c>
      <c r="E43" s="29">
        <v>0</v>
      </c>
      <c r="G43" s="17">
        <f t="shared" si="6"/>
        <v>0</v>
      </c>
      <c r="I43" s="21">
        <f t="shared" si="7"/>
        <v>0</v>
      </c>
      <c r="K43" s="15">
        <f t="shared" si="8"/>
        <v>0</v>
      </c>
      <c r="M43" s="39">
        <f t="shared" si="9"/>
        <v>0</v>
      </c>
      <c r="N43" s="57">
        <v>0</v>
      </c>
      <c r="O43" s="43">
        <v>0</v>
      </c>
      <c r="Q43" s="111">
        <v>20</v>
      </c>
    </row>
    <row r="44" spans="1:17" ht="12.75">
      <c r="A44" s="60" t="s">
        <v>358</v>
      </c>
      <c r="B44" s="25" t="s">
        <v>207</v>
      </c>
      <c r="C44" s="25" t="s">
        <v>33</v>
      </c>
      <c r="E44" s="29">
        <v>0</v>
      </c>
      <c r="G44" s="17">
        <f t="shared" si="6"/>
        <v>0</v>
      </c>
      <c r="I44" s="21">
        <f t="shared" si="7"/>
        <v>0</v>
      </c>
      <c r="K44" s="15">
        <f t="shared" si="8"/>
        <v>0</v>
      </c>
      <c r="M44" s="39">
        <f t="shared" si="9"/>
        <v>0</v>
      </c>
      <c r="N44" s="57">
        <v>0</v>
      </c>
      <c r="O44" s="43">
        <v>15</v>
      </c>
      <c r="P44" s="44" t="s">
        <v>300</v>
      </c>
      <c r="Q44" s="111">
        <v>0</v>
      </c>
    </row>
    <row r="45" spans="1:17" ht="12.75">
      <c r="A45" s="61" t="s">
        <v>355</v>
      </c>
      <c r="B45" s="25" t="s">
        <v>230</v>
      </c>
      <c r="C45" s="25" t="s">
        <v>33</v>
      </c>
      <c r="E45" s="29">
        <f>D45*Futter</f>
        <v>0</v>
      </c>
      <c r="G45" s="17">
        <f t="shared" si="6"/>
        <v>0</v>
      </c>
      <c r="I45" s="21">
        <f t="shared" si="7"/>
        <v>0</v>
      </c>
      <c r="K45" s="15">
        <f t="shared" si="8"/>
        <v>0</v>
      </c>
      <c r="M45" s="39">
        <f t="shared" si="9"/>
        <v>0</v>
      </c>
      <c r="N45" s="57">
        <v>0</v>
      </c>
      <c r="O45" s="43">
        <v>0</v>
      </c>
      <c r="Q45" s="111">
        <v>50</v>
      </c>
    </row>
    <row r="46" spans="1:17" ht="12.75">
      <c r="A46" s="61" t="s">
        <v>355</v>
      </c>
      <c r="B46" s="25" t="s">
        <v>356</v>
      </c>
      <c r="C46" s="25" t="s">
        <v>33</v>
      </c>
      <c r="E46" s="29">
        <f>D46*Futter</f>
        <v>0</v>
      </c>
      <c r="G46" s="17">
        <f t="shared" si="6"/>
        <v>0</v>
      </c>
      <c r="I46" s="21">
        <f t="shared" si="7"/>
        <v>0</v>
      </c>
      <c r="K46" s="15">
        <f t="shared" si="8"/>
        <v>0</v>
      </c>
      <c r="M46" s="39">
        <f t="shared" si="9"/>
        <v>0</v>
      </c>
      <c r="N46" s="57">
        <v>0</v>
      </c>
      <c r="O46" s="43">
        <v>0</v>
      </c>
      <c r="Q46" s="111">
        <v>21.87</v>
      </c>
    </row>
    <row r="47" spans="1:15" ht="12.75">
      <c r="A47" s="61" t="s">
        <v>355</v>
      </c>
      <c r="B47" s="25" t="s">
        <v>357</v>
      </c>
      <c r="C47" s="25" t="s">
        <v>33</v>
      </c>
      <c r="E47" s="29">
        <f t="shared" si="10"/>
        <v>0</v>
      </c>
      <c r="G47" s="17">
        <f t="shared" si="6"/>
        <v>0</v>
      </c>
      <c r="I47" s="21">
        <f t="shared" si="7"/>
        <v>0</v>
      </c>
      <c r="K47" s="15">
        <f t="shared" si="8"/>
        <v>0</v>
      </c>
      <c r="M47" s="39">
        <f t="shared" si="9"/>
        <v>0</v>
      </c>
      <c r="N47" s="57">
        <v>0</v>
      </c>
      <c r="O47" s="43">
        <v>25</v>
      </c>
    </row>
    <row r="48" spans="1:17" s="1" customFormat="1" ht="12.75">
      <c r="A48" s="61" t="s">
        <v>359</v>
      </c>
      <c r="B48" s="25" t="s">
        <v>266</v>
      </c>
      <c r="C48" s="25" t="s">
        <v>33</v>
      </c>
      <c r="D48" s="10"/>
      <c r="E48" s="29">
        <v>0</v>
      </c>
      <c r="F48" s="50"/>
      <c r="G48" s="17">
        <f t="shared" si="6"/>
        <v>0</v>
      </c>
      <c r="H48" s="53"/>
      <c r="I48" s="21">
        <f t="shared" si="7"/>
        <v>0</v>
      </c>
      <c r="J48" s="13"/>
      <c r="K48" s="15">
        <f t="shared" si="8"/>
        <v>0</v>
      </c>
      <c r="L48" s="47"/>
      <c r="M48" s="39">
        <f t="shared" si="9"/>
        <v>0</v>
      </c>
      <c r="N48" s="57">
        <v>0</v>
      </c>
      <c r="O48" s="43">
        <v>100</v>
      </c>
      <c r="P48" s="44" t="s">
        <v>363</v>
      </c>
      <c r="Q48" s="111"/>
    </row>
    <row r="49" spans="1:17" ht="12.75">
      <c r="A49" s="61" t="s">
        <v>360</v>
      </c>
      <c r="B49" s="25" t="s">
        <v>361</v>
      </c>
      <c r="C49" s="25" t="s">
        <v>31</v>
      </c>
      <c r="E49" s="29">
        <f>D49*Futter</f>
        <v>0</v>
      </c>
      <c r="G49" s="17">
        <f t="shared" si="6"/>
        <v>0</v>
      </c>
      <c r="I49" s="21">
        <f t="shared" si="7"/>
        <v>0</v>
      </c>
      <c r="K49" s="15">
        <f t="shared" si="8"/>
        <v>0</v>
      </c>
      <c r="M49" s="39">
        <f t="shared" si="9"/>
        <v>0</v>
      </c>
      <c r="N49" s="57">
        <v>0</v>
      </c>
      <c r="O49" s="43">
        <v>0</v>
      </c>
      <c r="Q49" s="111">
        <v>4.55</v>
      </c>
    </row>
    <row r="50" spans="1:16" ht="12.75">
      <c r="A50" s="61" t="s">
        <v>360</v>
      </c>
      <c r="B50" s="25" t="s">
        <v>362</v>
      </c>
      <c r="C50" s="25" t="s">
        <v>33</v>
      </c>
      <c r="E50" s="29">
        <f>D50*Futter</f>
        <v>0</v>
      </c>
      <c r="G50" s="17">
        <f t="shared" si="6"/>
        <v>0</v>
      </c>
      <c r="I50" s="21">
        <f t="shared" si="7"/>
        <v>0</v>
      </c>
      <c r="K50" s="15">
        <f t="shared" si="8"/>
        <v>0</v>
      </c>
      <c r="M50" s="39">
        <f t="shared" si="9"/>
        <v>0</v>
      </c>
      <c r="N50" s="57">
        <v>0</v>
      </c>
      <c r="O50" s="43">
        <v>15</v>
      </c>
      <c r="P50" s="44" t="s">
        <v>274</v>
      </c>
    </row>
    <row r="51" spans="1:16" ht="12.75">
      <c r="A51" s="61" t="s">
        <v>364</v>
      </c>
      <c r="B51" s="25" t="s">
        <v>266</v>
      </c>
      <c r="C51" s="25" t="s">
        <v>33</v>
      </c>
      <c r="E51" s="29">
        <f t="shared" si="10"/>
        <v>0</v>
      </c>
      <c r="G51" s="17">
        <f>F51*Impfung</f>
        <v>0</v>
      </c>
      <c r="I51" s="21">
        <f>H51*Entwurmung</f>
        <v>0</v>
      </c>
      <c r="K51" s="15">
        <f>J51*Parasiten</f>
        <v>0</v>
      </c>
      <c r="M51" s="39">
        <f>L51*KastrRüde</f>
        <v>0</v>
      </c>
      <c r="N51" s="57">
        <v>0</v>
      </c>
      <c r="O51" s="43">
        <v>40</v>
      </c>
      <c r="P51" s="44" t="s">
        <v>365</v>
      </c>
    </row>
    <row r="52" spans="1:17" ht="12.75">
      <c r="A52" s="61" t="s">
        <v>364</v>
      </c>
      <c r="B52" s="25" t="s">
        <v>203</v>
      </c>
      <c r="C52" s="25" t="s">
        <v>33</v>
      </c>
      <c r="E52" s="29">
        <f t="shared" si="10"/>
        <v>0</v>
      </c>
      <c r="G52" s="17">
        <f>F52*Impfung</f>
        <v>0</v>
      </c>
      <c r="I52" s="21">
        <f>H52*Entwurmung</f>
        <v>0</v>
      </c>
      <c r="K52" s="15">
        <f>J52*Parasiten</f>
        <v>0</v>
      </c>
      <c r="M52" s="39">
        <f>L52*KastrRüde</f>
        <v>0</v>
      </c>
      <c r="N52" s="57">
        <v>0</v>
      </c>
      <c r="O52" s="43">
        <v>0</v>
      </c>
      <c r="Q52" s="154">
        <v>20</v>
      </c>
    </row>
    <row r="53" spans="1:17" ht="12.75">
      <c r="A53" s="61" t="s">
        <v>364</v>
      </c>
      <c r="B53" s="25" t="s">
        <v>366</v>
      </c>
      <c r="C53" s="25" t="s">
        <v>33</v>
      </c>
      <c r="E53" s="29">
        <f t="shared" si="10"/>
        <v>0</v>
      </c>
      <c r="G53" s="17">
        <f t="shared" si="6"/>
        <v>0</v>
      </c>
      <c r="I53" s="21">
        <f t="shared" si="7"/>
        <v>0</v>
      </c>
      <c r="K53" s="15">
        <f t="shared" si="8"/>
        <v>0</v>
      </c>
      <c r="M53" s="39">
        <f t="shared" si="9"/>
        <v>0</v>
      </c>
      <c r="N53" s="57">
        <v>0</v>
      </c>
      <c r="O53" s="43">
        <v>0</v>
      </c>
      <c r="P53" s="19"/>
      <c r="Q53" s="111">
        <v>30</v>
      </c>
    </row>
    <row r="54" spans="1:17" ht="12.75">
      <c r="A54" s="60" t="s">
        <v>364</v>
      </c>
      <c r="B54" s="25" t="s">
        <v>200</v>
      </c>
      <c r="C54" s="25" t="s">
        <v>33</v>
      </c>
      <c r="E54" s="29">
        <f t="shared" si="10"/>
        <v>0</v>
      </c>
      <c r="G54" s="17">
        <f t="shared" si="6"/>
        <v>0</v>
      </c>
      <c r="I54" s="21">
        <f t="shared" si="7"/>
        <v>0</v>
      </c>
      <c r="K54" s="15">
        <f t="shared" si="8"/>
        <v>0</v>
      </c>
      <c r="M54" s="39">
        <f t="shared" si="9"/>
        <v>0</v>
      </c>
      <c r="N54" s="57">
        <v>0</v>
      </c>
      <c r="O54" s="43">
        <v>0</v>
      </c>
      <c r="Q54" s="111">
        <v>20</v>
      </c>
    </row>
    <row r="55" spans="1:16" ht="12.75">
      <c r="A55" s="60" t="s">
        <v>369</v>
      </c>
      <c r="B55" s="25" t="s">
        <v>87</v>
      </c>
      <c r="C55" s="25" t="s">
        <v>31</v>
      </c>
      <c r="E55" s="29">
        <v>0</v>
      </c>
      <c r="G55" s="17">
        <f t="shared" si="6"/>
        <v>0</v>
      </c>
      <c r="I55" s="21">
        <f t="shared" si="7"/>
        <v>0</v>
      </c>
      <c r="K55" s="15">
        <f t="shared" si="8"/>
        <v>0</v>
      </c>
      <c r="M55" s="39">
        <f t="shared" si="9"/>
        <v>0</v>
      </c>
      <c r="N55" s="57">
        <v>0</v>
      </c>
      <c r="O55" s="43">
        <v>15.05</v>
      </c>
      <c r="P55" s="44" t="s">
        <v>245</v>
      </c>
    </row>
    <row r="56" spans="1:17" ht="12.75">
      <c r="A56" s="61" t="s">
        <v>370</v>
      </c>
      <c r="B56" s="25" t="s">
        <v>203</v>
      </c>
      <c r="C56" s="25" t="s">
        <v>33</v>
      </c>
      <c r="E56" s="29">
        <f>D56*Futter</f>
        <v>0</v>
      </c>
      <c r="G56" s="17">
        <f t="shared" si="6"/>
        <v>0</v>
      </c>
      <c r="I56" s="21">
        <f t="shared" si="7"/>
        <v>0</v>
      </c>
      <c r="K56" s="15">
        <f t="shared" si="8"/>
        <v>0</v>
      </c>
      <c r="M56" s="39">
        <f t="shared" si="9"/>
        <v>0</v>
      </c>
      <c r="N56" s="57">
        <v>0</v>
      </c>
      <c r="O56" s="43">
        <v>0</v>
      </c>
      <c r="Q56" s="111">
        <v>230</v>
      </c>
    </row>
    <row r="57" spans="1:16" ht="12.75">
      <c r="A57" s="61" t="s">
        <v>370</v>
      </c>
      <c r="B57" s="25" t="s">
        <v>171</v>
      </c>
      <c r="C57" s="25" t="s">
        <v>33</v>
      </c>
      <c r="E57" s="29">
        <f>D57*Futter</f>
        <v>0</v>
      </c>
      <c r="G57" s="17">
        <f t="shared" si="6"/>
        <v>0</v>
      </c>
      <c r="I57" s="21">
        <f t="shared" si="7"/>
        <v>0</v>
      </c>
      <c r="K57" s="15">
        <f t="shared" si="8"/>
        <v>0</v>
      </c>
      <c r="M57" s="39">
        <f t="shared" si="9"/>
        <v>0</v>
      </c>
      <c r="N57" s="57">
        <v>0</v>
      </c>
      <c r="O57" s="43">
        <v>15</v>
      </c>
      <c r="P57" s="44" t="s">
        <v>101</v>
      </c>
    </row>
    <row r="58" spans="1:16" ht="12.75">
      <c r="A58" s="61" t="s">
        <v>373</v>
      </c>
      <c r="B58" s="25" t="s">
        <v>32</v>
      </c>
      <c r="C58" s="25" t="s">
        <v>33</v>
      </c>
      <c r="E58" s="29">
        <f>D58*Futter</f>
        <v>0</v>
      </c>
      <c r="G58" s="17">
        <f t="shared" si="6"/>
        <v>0</v>
      </c>
      <c r="I58" s="21">
        <f t="shared" si="7"/>
        <v>0</v>
      </c>
      <c r="K58" s="15">
        <f t="shared" si="8"/>
        <v>0</v>
      </c>
      <c r="M58" s="39">
        <f t="shared" si="9"/>
        <v>0</v>
      </c>
      <c r="N58" s="57">
        <v>0</v>
      </c>
      <c r="O58" s="43">
        <v>40</v>
      </c>
      <c r="P58" s="44" t="s">
        <v>180</v>
      </c>
    </row>
    <row r="59" spans="1:15" ht="12.75">
      <c r="A59" s="61" t="s">
        <v>373</v>
      </c>
      <c r="B59" s="25" t="s">
        <v>203</v>
      </c>
      <c r="C59" s="25" t="s">
        <v>33</v>
      </c>
      <c r="E59" s="29">
        <f>D59*Futter</f>
        <v>0</v>
      </c>
      <c r="G59" s="17">
        <f t="shared" si="6"/>
        <v>0</v>
      </c>
      <c r="I59" s="21">
        <f t="shared" si="7"/>
        <v>0</v>
      </c>
      <c r="K59" s="15">
        <f t="shared" si="8"/>
        <v>0</v>
      </c>
      <c r="M59" s="39">
        <f t="shared" si="9"/>
        <v>0</v>
      </c>
      <c r="N59" s="57">
        <v>0</v>
      </c>
      <c r="O59" s="43">
        <v>100</v>
      </c>
    </row>
    <row r="60" spans="1:15" ht="12.75">
      <c r="A60" s="60"/>
      <c r="B60" s="25"/>
      <c r="C60" s="25"/>
      <c r="E60" s="29">
        <f t="shared" si="10"/>
        <v>0</v>
      </c>
      <c r="G60" s="17">
        <f t="shared" si="6"/>
        <v>0</v>
      </c>
      <c r="I60" s="21">
        <f t="shared" si="7"/>
        <v>0</v>
      </c>
      <c r="K60" s="15">
        <f t="shared" si="8"/>
        <v>0</v>
      </c>
      <c r="M60" s="39">
        <f t="shared" si="9"/>
        <v>0</v>
      </c>
      <c r="N60" s="57">
        <v>0</v>
      </c>
      <c r="O60" s="43">
        <v>0</v>
      </c>
    </row>
    <row r="61" spans="1:15" ht="12.75">
      <c r="A61" s="60"/>
      <c r="B61" s="25"/>
      <c r="C61" s="25"/>
      <c r="E61" s="29">
        <v>0</v>
      </c>
      <c r="G61" s="17">
        <f t="shared" si="6"/>
        <v>0</v>
      </c>
      <c r="I61" s="21">
        <f t="shared" si="7"/>
        <v>0</v>
      </c>
      <c r="K61" s="15">
        <f t="shared" si="8"/>
        <v>0</v>
      </c>
      <c r="M61" s="39">
        <f t="shared" si="9"/>
        <v>0</v>
      </c>
      <c r="N61" s="57">
        <v>0</v>
      </c>
      <c r="O61" s="43">
        <v>0</v>
      </c>
    </row>
    <row r="62" spans="2:15" ht="12.75">
      <c r="B62" s="25"/>
      <c r="C62" s="25"/>
      <c r="E62" s="29">
        <f>D62*Futter</f>
        <v>0</v>
      </c>
      <c r="G62" s="17">
        <f t="shared" si="6"/>
        <v>0</v>
      </c>
      <c r="I62" s="21">
        <f t="shared" si="7"/>
        <v>0</v>
      </c>
      <c r="K62" s="15">
        <f t="shared" si="8"/>
        <v>0</v>
      </c>
      <c r="M62" s="39">
        <f t="shared" si="9"/>
        <v>0</v>
      </c>
      <c r="N62" s="57">
        <v>0</v>
      </c>
      <c r="O62" s="43">
        <v>0</v>
      </c>
    </row>
    <row r="63" spans="2:15" ht="12.75">
      <c r="B63" s="25"/>
      <c r="C63" s="25"/>
      <c r="E63" s="29">
        <f>D63*Futter</f>
        <v>0</v>
      </c>
      <c r="G63" s="17">
        <f t="shared" si="6"/>
        <v>0</v>
      </c>
      <c r="I63" s="21">
        <f t="shared" si="7"/>
        <v>0</v>
      </c>
      <c r="K63" s="15">
        <f t="shared" si="8"/>
        <v>0</v>
      </c>
      <c r="M63" s="39">
        <f t="shared" si="9"/>
        <v>0</v>
      </c>
      <c r="N63" s="57">
        <v>0</v>
      </c>
      <c r="O63" s="43">
        <v>0</v>
      </c>
    </row>
    <row r="64" spans="2:15" ht="12.75">
      <c r="B64" s="25"/>
      <c r="C64" s="25"/>
      <c r="E64" s="29">
        <f t="shared" si="10"/>
        <v>0</v>
      </c>
      <c r="G64" s="17">
        <f>F64*Impfung</f>
        <v>0</v>
      </c>
      <c r="I64" s="21">
        <f>H64*Entwurmung</f>
        <v>0</v>
      </c>
      <c r="K64" s="15">
        <f>J64*Parasiten</f>
        <v>0</v>
      </c>
      <c r="M64" s="39">
        <f>L64*KastrRüde</f>
        <v>0</v>
      </c>
      <c r="N64" s="57">
        <v>0</v>
      </c>
      <c r="O64" s="43">
        <v>0</v>
      </c>
    </row>
    <row r="65" spans="2:17" ht="12.75">
      <c r="B65" s="25"/>
      <c r="C65" s="25"/>
      <c r="E65" s="29">
        <f t="shared" si="10"/>
        <v>0</v>
      </c>
      <c r="G65" s="17">
        <f>F65*Impfung</f>
        <v>0</v>
      </c>
      <c r="I65" s="21">
        <f>H65*Entwurmung</f>
        <v>0</v>
      </c>
      <c r="K65" s="15">
        <f>J65*Parasiten</f>
        <v>0</v>
      </c>
      <c r="M65" s="39">
        <f>L65*KastrRüde</f>
        <v>0</v>
      </c>
      <c r="N65" s="57">
        <v>0</v>
      </c>
      <c r="O65" s="43">
        <v>0</v>
      </c>
      <c r="Q65" s="152"/>
    </row>
    <row r="66" spans="1:16" ht="12.75">
      <c r="A66" s="60"/>
      <c r="B66" s="25"/>
      <c r="C66" s="25"/>
      <c r="E66" s="29">
        <f t="shared" si="10"/>
        <v>0</v>
      </c>
      <c r="G66" s="17">
        <f t="shared" si="6"/>
        <v>0</v>
      </c>
      <c r="I66" s="21">
        <f t="shared" si="7"/>
        <v>0</v>
      </c>
      <c r="K66" s="15">
        <f t="shared" si="8"/>
        <v>0</v>
      </c>
      <c r="M66" s="39">
        <f t="shared" si="9"/>
        <v>0</v>
      </c>
      <c r="N66" s="57">
        <v>0</v>
      </c>
      <c r="O66" s="43">
        <v>0</v>
      </c>
      <c r="P66" s="19"/>
    </row>
    <row r="67" spans="1:15" ht="12.75">
      <c r="A67" s="60"/>
      <c r="B67" s="25"/>
      <c r="C67" s="25"/>
      <c r="E67" s="29">
        <f t="shared" si="10"/>
        <v>0</v>
      </c>
      <c r="G67" s="17">
        <f t="shared" si="6"/>
        <v>0</v>
      </c>
      <c r="I67" s="21">
        <f t="shared" si="7"/>
        <v>0</v>
      </c>
      <c r="K67" s="15">
        <f t="shared" si="8"/>
        <v>0</v>
      </c>
      <c r="M67" s="39">
        <f t="shared" si="9"/>
        <v>0</v>
      </c>
      <c r="N67" s="57">
        <v>0</v>
      </c>
      <c r="O67" s="43">
        <v>0</v>
      </c>
    </row>
    <row r="68" spans="1:15" ht="12.75">
      <c r="A68" s="60"/>
      <c r="B68" s="25"/>
      <c r="C68" s="25"/>
      <c r="E68" s="29">
        <v>0</v>
      </c>
      <c r="G68" s="17">
        <f t="shared" si="6"/>
        <v>0</v>
      </c>
      <c r="I68" s="21">
        <f t="shared" si="7"/>
        <v>0</v>
      </c>
      <c r="K68" s="15">
        <f t="shared" si="8"/>
        <v>0</v>
      </c>
      <c r="M68" s="39">
        <f t="shared" si="9"/>
        <v>0</v>
      </c>
      <c r="N68" s="57">
        <v>0</v>
      </c>
      <c r="O68" s="43">
        <v>0</v>
      </c>
    </row>
    <row r="69" spans="2:15" ht="12.75">
      <c r="B69" s="25"/>
      <c r="C69" s="25"/>
      <c r="E69" s="29">
        <f>D69*Futter</f>
        <v>0</v>
      </c>
      <c r="G69" s="17">
        <f t="shared" si="6"/>
        <v>0</v>
      </c>
      <c r="I69" s="21">
        <f t="shared" si="7"/>
        <v>0</v>
      </c>
      <c r="K69" s="15">
        <f t="shared" si="8"/>
        <v>0</v>
      </c>
      <c r="M69" s="39">
        <f t="shared" si="9"/>
        <v>0</v>
      </c>
      <c r="N69" s="57">
        <v>0</v>
      </c>
      <c r="O69" s="43">
        <v>0</v>
      </c>
    </row>
    <row r="70" spans="2:15" ht="12.75">
      <c r="B70" s="25"/>
      <c r="C70" s="25"/>
      <c r="E70" s="29">
        <f>D70*Futter</f>
        <v>0</v>
      </c>
      <c r="G70" s="17">
        <f t="shared" si="6"/>
        <v>0</v>
      </c>
      <c r="I70" s="21">
        <f t="shared" si="7"/>
        <v>0</v>
      </c>
      <c r="K70" s="15">
        <f t="shared" si="8"/>
        <v>0</v>
      </c>
      <c r="M70" s="39">
        <f t="shared" si="9"/>
        <v>0</v>
      </c>
      <c r="N70" s="57">
        <v>0</v>
      </c>
      <c r="O70" s="43">
        <v>0</v>
      </c>
    </row>
    <row r="71" spans="5:14" ht="12.75">
      <c r="E71" s="29"/>
      <c r="G71" s="17"/>
      <c r="I71" s="21"/>
      <c r="K71" s="15"/>
      <c r="M71" s="39"/>
      <c r="N71" s="57"/>
    </row>
    <row r="72" spans="1:17" ht="12.75">
      <c r="A72" s="59"/>
      <c r="B72" s="1" t="s">
        <v>13</v>
      </c>
      <c r="C72" s="1"/>
      <c r="D72" s="11"/>
      <c r="E72" s="30">
        <f>SUM(E2:E71)</f>
        <v>60.93000000000001</v>
      </c>
      <c r="F72" s="49"/>
      <c r="G72" s="16">
        <f>SUM(G2:G71)</f>
        <v>85.79</v>
      </c>
      <c r="H72" s="54"/>
      <c r="I72" s="20">
        <f>SUM(I2:I71)</f>
        <v>20</v>
      </c>
      <c r="J72" s="12"/>
      <c r="K72" s="14">
        <f>SUM(K2:K71)</f>
        <v>0</v>
      </c>
      <c r="L72" s="46"/>
      <c r="M72" s="40">
        <f>SUM(M2:M71)</f>
        <v>214.07999999999998</v>
      </c>
      <c r="N72" s="56">
        <f>SUM(N2:N71)</f>
        <v>1831.64</v>
      </c>
      <c r="O72" s="42">
        <f>SUM(O2:O71)</f>
        <v>1222.6000000000001</v>
      </c>
      <c r="P72" s="6"/>
      <c r="Q72" s="152">
        <f>SUM(Q5:Q70)</f>
        <v>1024.55</v>
      </c>
    </row>
    <row r="73" spans="1:13" ht="12.75">
      <c r="A73" s="59"/>
      <c r="M73" s="39"/>
    </row>
    <row r="74" spans="2:15" ht="12.75">
      <c r="B74" s="1" t="s">
        <v>12</v>
      </c>
      <c r="C74" s="1"/>
      <c r="D74" s="11"/>
      <c r="E74" s="30">
        <f>SUM(E88+G88+I88+M88+N88+O88)</f>
        <v>2177.4600000000005</v>
      </c>
      <c r="F74" s="49"/>
      <c r="G74" s="4"/>
      <c r="H74" s="54"/>
      <c r="I74" s="9"/>
      <c r="J74" s="12"/>
      <c r="K74" s="7"/>
      <c r="L74" s="46"/>
      <c r="M74" s="36"/>
      <c r="N74" s="56"/>
      <c r="O74" s="42"/>
    </row>
    <row r="75" ht="12.75">
      <c r="A75" s="59"/>
    </row>
    <row r="77" ht="12.75">
      <c r="B77" t="s">
        <v>14</v>
      </c>
    </row>
    <row r="79" spans="1:15" ht="12.75">
      <c r="A79" s="61" t="s">
        <v>311</v>
      </c>
      <c r="B79" t="s">
        <v>212</v>
      </c>
      <c r="O79" s="43">
        <v>-305.54</v>
      </c>
    </row>
    <row r="80" spans="1:13" ht="12.75">
      <c r="A80" s="61" t="s">
        <v>320</v>
      </c>
      <c r="B80" t="s">
        <v>321</v>
      </c>
      <c r="M80" s="116">
        <v>-120</v>
      </c>
    </row>
    <row r="81" spans="1:15" ht="12.75">
      <c r="A81" s="61" t="s">
        <v>320</v>
      </c>
      <c r="B81" t="s">
        <v>322</v>
      </c>
      <c r="O81" s="43">
        <v>-310.2</v>
      </c>
    </row>
    <row r="82" spans="1:15" ht="12.75">
      <c r="A82" s="61" t="s">
        <v>326</v>
      </c>
      <c r="B82" t="s">
        <v>329</v>
      </c>
      <c r="O82" s="43">
        <v>-130</v>
      </c>
    </row>
    <row r="83" spans="1:15" ht="12.75">
      <c r="A83" s="61" t="s">
        <v>367</v>
      </c>
      <c r="B83" t="s">
        <v>368</v>
      </c>
      <c r="O83" s="43">
        <v>-43</v>
      </c>
    </row>
    <row r="84" spans="1:15" ht="12.75">
      <c r="A84" s="61" t="s">
        <v>371</v>
      </c>
      <c r="B84" t="s">
        <v>368</v>
      </c>
      <c r="O84" s="43">
        <v>-38</v>
      </c>
    </row>
    <row r="85" spans="1:15" ht="12.75">
      <c r="A85" s="61" t="s">
        <v>371</v>
      </c>
      <c r="B85" t="s">
        <v>372</v>
      </c>
      <c r="O85" s="43">
        <v>-43</v>
      </c>
    </row>
    <row r="86" spans="1:16" ht="12.75">
      <c r="A86" s="61" t="s">
        <v>373</v>
      </c>
      <c r="B86" t="s">
        <v>374</v>
      </c>
      <c r="E86" s="31">
        <v>-60.93</v>
      </c>
      <c r="O86" s="43">
        <v>-206.91</v>
      </c>
      <c r="P86" s="6"/>
    </row>
    <row r="88" spans="1:15" ht="12.75">
      <c r="A88" s="59"/>
      <c r="B88" s="1" t="s">
        <v>21</v>
      </c>
      <c r="C88" s="1"/>
      <c r="D88" s="11"/>
      <c r="E88" s="30">
        <f>SUM(E72,E86)</f>
        <v>0</v>
      </c>
      <c r="F88" s="49"/>
      <c r="G88" s="16">
        <f>SUM(G72)</f>
        <v>85.79</v>
      </c>
      <c r="H88" s="54"/>
      <c r="I88" s="20">
        <f>SUM(I72)</f>
        <v>20</v>
      </c>
      <c r="J88" s="12"/>
      <c r="K88" s="7"/>
      <c r="L88" s="46"/>
      <c r="M88" s="40">
        <f>SUM(M72:M87)</f>
        <v>94.07999999999998</v>
      </c>
      <c r="N88" s="56">
        <f>SUM(N72)</f>
        <v>1831.64</v>
      </c>
      <c r="O88" s="42">
        <f>SUM(O72:O87)</f>
        <v>145.95000000000013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ignoredErrors>
    <ignoredError sqref="N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cp:lastPrinted>2012-06-02T08:12:30Z</cp:lastPrinted>
  <dcterms:created xsi:type="dcterms:W3CDTF">2012-05-12T16:51:21Z</dcterms:created>
  <dcterms:modified xsi:type="dcterms:W3CDTF">2015-01-03T05:41:12Z</dcterms:modified>
  <cp:category/>
  <cp:version/>
  <cp:contentType/>
  <cp:contentStatus/>
</cp:coreProperties>
</file>